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營養午餐\12菜單\公告菜單\111\"/>
    </mc:Choice>
  </mc:AlternateContent>
  <bookViews>
    <workbookView xWindow="0" yWindow="0" windowWidth="21600" windowHeight="8925" activeTab="1"/>
  </bookViews>
  <sheets>
    <sheet name="2月菜單" sheetId="10" r:id="rId1"/>
    <sheet name="素食" sheetId="12" r:id="rId2"/>
    <sheet name="0116~0119" sheetId="4" state="hidden" r:id="rId3"/>
  </sheets>
  <definedNames>
    <definedName name="_xlnm.Print_Area" localSheetId="0">'2月菜單'!$A$1:$N$16</definedName>
    <definedName name="_xlnm.Print_Area" localSheetId="1">素食!$A$1:$N$15</definedName>
  </definedNames>
  <calcPr calcId="162913"/>
</workbook>
</file>

<file path=xl/calcChain.xml><?xml version="1.0" encoding="utf-8"?>
<calcChain xmlns="http://schemas.openxmlformats.org/spreadsheetml/2006/main">
  <c r="H16" i="4" l="1"/>
  <c r="F16" i="4"/>
  <c r="H15" i="4"/>
  <c r="G15" i="4"/>
  <c r="U5" i="4" l="1"/>
  <c r="V10" i="4"/>
  <c r="P27" i="4"/>
  <c r="P26" i="4"/>
  <c r="P25" i="4"/>
  <c r="N25" i="4"/>
  <c r="H26" i="4"/>
  <c r="F26" i="4"/>
  <c r="H25" i="4"/>
  <c r="G25" i="4"/>
  <c r="H12" i="4"/>
  <c r="G12" i="4"/>
  <c r="H11" i="4"/>
  <c r="G11" i="4"/>
  <c r="H10" i="4"/>
  <c r="H9" i="4"/>
  <c r="F9" i="4"/>
  <c r="H8" i="4"/>
  <c r="F8" i="4"/>
  <c r="AE18" i="4" l="1"/>
  <c r="AF26" i="4"/>
  <c r="AD26" i="4"/>
  <c r="AF25" i="4"/>
  <c r="AC25" i="4"/>
  <c r="AF18" i="4"/>
  <c r="AF17" i="4"/>
  <c r="AF16" i="4"/>
  <c r="AD16" i="4"/>
  <c r="AF15" i="4"/>
  <c r="AE15" i="4"/>
  <c r="AF8" i="4"/>
  <c r="AD8" i="4"/>
  <c r="X17" i="4"/>
  <c r="V17" i="4"/>
  <c r="X16" i="4"/>
  <c r="W16" i="4"/>
  <c r="X15" i="4"/>
  <c r="W15" i="4"/>
  <c r="X14" i="4"/>
  <c r="X13" i="4"/>
  <c r="W13" i="4"/>
  <c r="X12" i="4"/>
  <c r="X11" i="4"/>
  <c r="W11" i="4"/>
  <c r="X10" i="4"/>
  <c r="X9" i="4"/>
  <c r="V9" i="4"/>
  <c r="X8" i="4"/>
  <c r="V8" i="4"/>
  <c r="X5" i="4"/>
  <c r="P18" i="4"/>
  <c r="O18" i="4"/>
  <c r="P17" i="4"/>
  <c r="O17" i="4"/>
  <c r="P16" i="4"/>
  <c r="N16" i="4"/>
  <c r="P15" i="4"/>
  <c r="O15" i="4"/>
  <c r="P11" i="4"/>
  <c r="P10" i="4"/>
  <c r="P9" i="4"/>
  <c r="P8" i="4"/>
  <c r="N8" i="4"/>
  <c r="AF6" i="4" l="1"/>
  <c r="AC6" i="4"/>
  <c r="AF5" i="4"/>
  <c r="AC5" i="4"/>
  <c r="AF21" i="4" l="1"/>
  <c r="AE21" i="4"/>
  <c r="P21" i="4"/>
  <c r="O21" i="4"/>
  <c r="H21" i="4" l="1"/>
  <c r="G21" i="4"/>
  <c r="H5" i="4"/>
  <c r="E5" i="4"/>
  <c r="M6" i="4" l="1"/>
  <c r="AO35" i="4" l="1"/>
  <c r="AG35" i="4"/>
  <c r="Y36" i="4"/>
  <c r="Y35" i="4"/>
  <c r="Q35" i="4"/>
  <c r="I36" i="4"/>
  <c r="I35" i="4"/>
  <c r="AO36" i="4" l="1"/>
  <c r="AG36" i="4"/>
  <c r="Q36" i="4"/>
  <c r="AO34" i="4" l="1"/>
  <c r="Y34" i="4" l="1"/>
  <c r="AI3" i="4" l="1"/>
  <c r="AG34" i="4"/>
  <c r="AO37" i="4" l="1"/>
  <c r="AO40" i="4" s="1"/>
  <c r="AG37" i="4"/>
  <c r="AG40" i="4" s="1"/>
  <c r="Y37" i="4"/>
  <c r="Y40" i="4" s="1"/>
  <c r="Q37" i="4"/>
  <c r="I37" i="4"/>
  <c r="P6" i="4" l="1"/>
  <c r="P5" i="4"/>
  <c r="M5" i="4"/>
  <c r="I34" i="4"/>
  <c r="I40" i="4" s="1"/>
  <c r="Q34" i="4" l="1"/>
  <c r="Q40" i="4" s="1"/>
  <c r="AA3" i="4" l="1"/>
  <c r="S3" i="4"/>
  <c r="K3" i="4"/>
</calcChain>
</file>

<file path=xl/sharedStrings.xml><?xml version="1.0" encoding="utf-8"?>
<sst xmlns="http://schemas.openxmlformats.org/spreadsheetml/2006/main" count="427" uniqueCount="264">
  <si>
    <t>湯</t>
    <phoneticPr fontId="20" type="noConversion"/>
  </si>
  <si>
    <t>主
菜</t>
    <phoneticPr fontId="20" type="noConversion"/>
  </si>
  <si>
    <t>副
菜</t>
    <phoneticPr fontId="20" type="noConversion"/>
  </si>
  <si>
    <t>青
菜</t>
    <phoneticPr fontId="20" type="noConversion"/>
  </si>
  <si>
    <t>湯</t>
    <phoneticPr fontId="20" type="noConversion"/>
  </si>
  <si>
    <t>菜
名</t>
    <phoneticPr fontId="20" type="noConversion"/>
  </si>
  <si>
    <t>(一)</t>
    <phoneticPr fontId="20" type="noConversion"/>
  </si>
  <si>
    <t>(二)</t>
    <phoneticPr fontId="20" type="noConversion"/>
  </si>
  <si>
    <t>(三)</t>
    <phoneticPr fontId="20" type="noConversion"/>
  </si>
  <si>
    <t>(四)</t>
    <phoneticPr fontId="20" type="noConversion"/>
  </si>
  <si>
    <t>菜名</t>
    <phoneticPr fontId="20" type="noConversion"/>
  </si>
  <si>
    <t>食材</t>
    <phoneticPr fontId="20" type="noConversion"/>
  </si>
  <si>
    <t>主
食</t>
    <phoneticPr fontId="20" type="noConversion"/>
  </si>
  <si>
    <t>單位</t>
    <phoneticPr fontId="20" type="noConversion"/>
  </si>
  <si>
    <t>每人(g)</t>
    <phoneticPr fontId="20" type="noConversion"/>
  </si>
  <si>
    <t>屏東縣</t>
  </si>
  <si>
    <t>採購量</t>
    <phoneticPr fontId="20" type="noConversion"/>
  </si>
  <si>
    <t>C</t>
    <phoneticPr fontId="20" type="noConversion"/>
  </si>
  <si>
    <t>P</t>
    <phoneticPr fontId="20" type="noConversion"/>
  </si>
  <si>
    <t>採購量</t>
    <phoneticPr fontId="20" type="noConversion"/>
  </si>
  <si>
    <t>V</t>
    <phoneticPr fontId="20" type="noConversion"/>
  </si>
  <si>
    <t>公斤</t>
    <phoneticPr fontId="20" type="noConversion"/>
  </si>
  <si>
    <t>人數</t>
    <phoneticPr fontId="20" type="noConversion"/>
  </si>
  <si>
    <t>菜名</t>
    <phoneticPr fontId="20" type="noConversion"/>
  </si>
  <si>
    <t>食材</t>
    <phoneticPr fontId="20" type="noConversion"/>
  </si>
  <si>
    <t>菜名</t>
    <phoneticPr fontId="20" type="noConversion"/>
  </si>
  <si>
    <t>食材</t>
    <phoneticPr fontId="20" type="noConversion"/>
  </si>
  <si>
    <t>每人(g)</t>
    <phoneticPr fontId="20" type="noConversion"/>
  </si>
  <si>
    <t>廠商營養師:</t>
    <phoneticPr fontId="20" type="noConversion"/>
  </si>
  <si>
    <t>校長:</t>
    <phoneticPr fontId="20" type="noConversion"/>
  </si>
  <si>
    <t>標章類別</t>
    <phoneticPr fontId="20" type="noConversion"/>
  </si>
  <si>
    <t>年 級</t>
    <phoneticPr fontId="20" type="noConversion"/>
  </si>
  <si>
    <t xml:space="preserve">蔬菜類(份)  </t>
    <phoneticPr fontId="20" type="noConversion"/>
  </si>
  <si>
    <t xml:space="preserve">水果類(份)  </t>
    <phoneticPr fontId="20" type="noConversion"/>
  </si>
  <si>
    <t>執行秘書:</t>
    <phoneticPr fontId="20" type="noConversion"/>
  </si>
  <si>
    <t>年 級</t>
    <phoneticPr fontId="20" type="noConversion"/>
  </si>
  <si>
    <t xml:space="preserve">蔬菜類(份)  </t>
    <phoneticPr fontId="20" type="noConversion"/>
  </si>
  <si>
    <t xml:space="preserve">水果類(份)  </t>
    <phoneticPr fontId="20" type="noConversion"/>
  </si>
  <si>
    <t xml:space="preserve">乳品類(份)  </t>
    <phoneticPr fontId="20" type="noConversion"/>
  </si>
  <si>
    <t>全穀雜糧類(份)</t>
    <phoneticPr fontId="20" type="noConversion"/>
  </si>
  <si>
    <t xml:space="preserve">豆魚蛋肉類(份) </t>
    <phoneticPr fontId="20" type="noConversion"/>
  </si>
  <si>
    <t>全穀雜糧類(份)</t>
    <phoneticPr fontId="20" type="noConversion"/>
  </si>
  <si>
    <t xml:space="preserve">豆魚蛋肉類(份) </t>
    <phoneticPr fontId="20" type="noConversion"/>
  </si>
  <si>
    <t>副菜2</t>
  </si>
  <si>
    <t>(煮)</t>
    <phoneticPr fontId="20" type="noConversion"/>
  </si>
  <si>
    <t>米</t>
    <phoneticPr fontId="20" type="noConversion"/>
  </si>
  <si>
    <t>增加小饅頭類的小點心</t>
  </si>
  <si>
    <t>無骨雞排改柳葉魚</t>
    <phoneticPr fontId="20" type="noConversion"/>
  </si>
  <si>
    <t>滷肉臊改單份的肉類</t>
    <phoneticPr fontId="20" type="noConversion"/>
  </si>
  <si>
    <t xml:space="preserve">         【大聚便當有限公司】</t>
    <phoneticPr fontId="20" type="noConversion"/>
  </si>
  <si>
    <t>日期</t>
    <phoneticPr fontId="20" type="noConversion"/>
  </si>
  <si>
    <t>主食</t>
    <phoneticPr fontId="20" type="noConversion"/>
  </si>
  <si>
    <t>主菜</t>
    <phoneticPr fontId="20" type="noConversion"/>
  </si>
  <si>
    <t>副菜1</t>
    <phoneticPr fontId="20" type="noConversion"/>
  </si>
  <si>
    <t>湯</t>
    <phoneticPr fontId="20" type="noConversion"/>
  </si>
  <si>
    <t>附餐</t>
    <phoneticPr fontId="20" type="noConversion"/>
  </si>
  <si>
    <t>全榖雜糧類(份)</t>
    <phoneticPr fontId="20" type="noConversion"/>
  </si>
  <si>
    <t>豆魚蛋肉類(份)</t>
    <phoneticPr fontId="20" type="noConversion"/>
  </si>
  <si>
    <t>蔬  菜  類(份)</t>
    <phoneticPr fontId="20" type="noConversion"/>
  </si>
  <si>
    <t>熱量</t>
    <phoneticPr fontId="20" type="noConversion"/>
  </si>
  <si>
    <t>食譜設計:</t>
    <phoneticPr fontId="20" type="noConversion"/>
  </si>
  <si>
    <t xml:space="preserve">  執行秘書：  </t>
    <phoneticPr fontId="20" type="noConversion"/>
  </si>
  <si>
    <t xml:space="preserve"> 校長：</t>
    <phoneticPr fontId="20" type="noConversion"/>
  </si>
  <si>
    <t>素食</t>
    <phoneticPr fontId="20" type="noConversion"/>
  </si>
  <si>
    <t>糙</t>
    <phoneticPr fontId="20" type="noConversion"/>
  </si>
  <si>
    <t>白米</t>
    <phoneticPr fontId="20" type="noConversion"/>
  </si>
  <si>
    <t>米</t>
    <phoneticPr fontId="20" type="noConversion"/>
  </si>
  <si>
    <t>糙米</t>
    <phoneticPr fontId="20" type="noConversion"/>
  </si>
  <si>
    <t>飯</t>
    <phoneticPr fontId="20" type="noConversion"/>
  </si>
  <si>
    <t>白</t>
    <phoneticPr fontId="20" type="noConversion"/>
  </si>
  <si>
    <t>1~3</t>
    <phoneticPr fontId="20" type="noConversion"/>
  </si>
  <si>
    <t>食譜設計:</t>
    <phoneticPr fontId="20" type="noConversion"/>
  </si>
  <si>
    <t xml:space="preserve">  執行秘書：  </t>
    <phoneticPr fontId="20" type="noConversion"/>
  </si>
  <si>
    <t xml:space="preserve"> 校長：</t>
    <phoneticPr fontId="20" type="noConversion"/>
  </si>
  <si>
    <t>(五)</t>
    <phoneticPr fontId="20" type="noConversion"/>
  </si>
  <si>
    <t>白米飯</t>
    <phoneticPr fontId="20" type="noConversion"/>
  </si>
  <si>
    <t>糙米飯</t>
    <phoneticPr fontId="20" type="noConversion"/>
  </si>
  <si>
    <t>糙米飯</t>
    <phoneticPr fontId="20" type="noConversion"/>
  </si>
  <si>
    <t xml:space="preserve">時令蔬菜       </t>
    <phoneticPr fontId="20" type="noConversion"/>
  </si>
  <si>
    <t>※本校一律使用國產豬.牛肉※</t>
    <phoneticPr fontId="20" type="noConversion"/>
  </si>
  <si>
    <t>※本校一律使用國產豬.牛肉※</t>
    <phoneticPr fontId="20" type="noConversion"/>
  </si>
  <si>
    <t>時</t>
    <phoneticPr fontId="20" type="noConversion"/>
  </si>
  <si>
    <t xml:space="preserve">時令青菜              </t>
    <phoneticPr fontId="20" type="noConversion"/>
  </si>
  <si>
    <t>有</t>
    <phoneticPr fontId="20" type="noConversion"/>
  </si>
  <si>
    <t xml:space="preserve">有機青菜              </t>
    <phoneticPr fontId="20" type="noConversion"/>
  </si>
  <si>
    <t>令</t>
    <phoneticPr fontId="20" type="noConversion"/>
  </si>
  <si>
    <t>(例:大陸妹、油菜、青江、青椒、韭菜、青花菜、菠菜、地瓜葉、龍鬚菜)</t>
    <phoneticPr fontId="20" type="noConversion"/>
  </si>
  <si>
    <t>機</t>
    <phoneticPr fontId="20" type="noConversion"/>
  </si>
  <si>
    <t>青</t>
    <phoneticPr fontId="20" type="noConversion"/>
  </si>
  <si>
    <t>菜</t>
    <phoneticPr fontId="20" type="noConversion"/>
  </si>
  <si>
    <t>水果 類(份)</t>
    <phoneticPr fontId="20" type="noConversion"/>
  </si>
  <si>
    <t>乳品類(份)</t>
    <phoneticPr fontId="20" type="noConversion"/>
  </si>
  <si>
    <t>油脂類(份)</t>
    <phoneticPr fontId="20" type="noConversion"/>
  </si>
  <si>
    <t>油脂與堅果種子類(份)</t>
    <phoneticPr fontId="20" type="noConversion"/>
  </si>
  <si>
    <t>湯</t>
  </si>
  <si>
    <t>鶴聲國中</t>
    <phoneticPr fontId="20" type="noConversion"/>
  </si>
  <si>
    <t xml:space="preserve">乳品類(份)  </t>
    <phoneticPr fontId="20" type="noConversion"/>
  </si>
  <si>
    <t>供應商:大聚便當有限公司 住址:屏東縣內埔鄉豐田村興中二巷26號 負責人:林國榮 營養師:陳又菁 電話:08-7798900</t>
    <phoneticPr fontId="20" type="noConversion"/>
  </si>
  <si>
    <t xml:space="preserve">有機蔬菜       </t>
    <phoneticPr fontId="20" type="noConversion"/>
  </si>
  <si>
    <t>龍</t>
    <phoneticPr fontId="20" type="noConversion"/>
  </si>
  <si>
    <t>白米飯</t>
    <phoneticPr fontId="20" type="noConversion"/>
  </si>
  <si>
    <t>麵條</t>
    <phoneticPr fontId="20" type="noConversion"/>
  </si>
  <si>
    <t>3.麻油</t>
  </si>
  <si>
    <t>5.薑片</t>
  </si>
  <si>
    <t xml:space="preserve">總熱量(大卡)  </t>
    <phoneticPr fontId="20" type="noConversion"/>
  </si>
  <si>
    <t>營
養
供
應
比
例</t>
    <phoneticPr fontId="20" type="noConversion"/>
  </si>
  <si>
    <t>2.龍骨</t>
    <phoneticPr fontId="20" type="noConversion"/>
  </si>
  <si>
    <t>骨</t>
    <phoneticPr fontId="20" type="noConversion"/>
  </si>
  <si>
    <t>蘿</t>
    <phoneticPr fontId="20" type="noConversion"/>
  </si>
  <si>
    <t>1.蘿蔔</t>
    <phoneticPr fontId="20" type="noConversion"/>
  </si>
  <si>
    <t>蔔</t>
    <phoneticPr fontId="20" type="noConversion"/>
  </si>
  <si>
    <t xml:space="preserve"> 111學年度    第一學期  第21週學生午餐供應週期性食譜設計表</t>
    <phoneticPr fontId="20" type="noConversion"/>
  </si>
  <si>
    <t xml:space="preserve">時令蔬菜       </t>
    <phoneticPr fontId="20" type="noConversion"/>
  </si>
  <si>
    <t xml:space="preserve">時令蔬菜 </t>
    <phoneticPr fontId="20" type="noConversion"/>
  </si>
  <si>
    <t>海芽蛋花湯</t>
    <phoneticPr fontId="20" type="noConversion"/>
  </si>
  <si>
    <t>銀蔔燒肉</t>
    <phoneticPr fontId="20" type="noConversion"/>
  </si>
  <si>
    <t>芹香豆干</t>
    <phoneticPr fontId="20" type="noConversion"/>
  </si>
  <si>
    <t>香</t>
    <phoneticPr fontId="20" type="noConversion"/>
  </si>
  <si>
    <t>3.紅蘿蔔</t>
    <phoneticPr fontId="20" type="noConversion"/>
  </si>
  <si>
    <t>瓜</t>
    <phoneticPr fontId="20" type="noConversion"/>
  </si>
  <si>
    <t>(炒)</t>
    <phoneticPr fontId="20" type="noConversion"/>
  </si>
  <si>
    <t>肉</t>
    <phoneticPr fontId="20" type="noConversion"/>
  </si>
  <si>
    <t>(煮)</t>
    <phoneticPr fontId="20" type="noConversion"/>
  </si>
  <si>
    <t>芽</t>
    <phoneticPr fontId="20" type="noConversion"/>
  </si>
  <si>
    <t>花</t>
    <phoneticPr fontId="20" type="noConversion"/>
  </si>
  <si>
    <t>銀</t>
    <phoneticPr fontId="20" type="noConversion"/>
  </si>
  <si>
    <t>紅蘿蔔</t>
    <phoneticPr fontId="20" type="noConversion"/>
  </si>
  <si>
    <t>白蘿蔔</t>
    <phoneticPr fontId="20" type="noConversion"/>
  </si>
  <si>
    <t>1.雞肉</t>
    <phoneticPr fontId="20" type="noConversion"/>
  </si>
  <si>
    <t>雞</t>
    <phoneticPr fontId="20" type="noConversion"/>
  </si>
  <si>
    <t>肉絲</t>
    <phoneticPr fontId="20" type="noConversion"/>
  </si>
  <si>
    <t>2.肉絲</t>
    <phoneticPr fontId="20" type="noConversion"/>
  </si>
  <si>
    <t>料</t>
    <phoneticPr fontId="20" type="noConversion"/>
  </si>
  <si>
    <t>4.木耳</t>
    <phoneticPr fontId="20" type="noConversion"/>
  </si>
  <si>
    <t>麻</t>
    <phoneticPr fontId="20" type="noConversion"/>
  </si>
  <si>
    <t>雞肉</t>
    <phoneticPr fontId="20" type="noConversion"/>
  </si>
  <si>
    <t>1.絞肉</t>
    <phoneticPr fontId="20" type="noConversion"/>
  </si>
  <si>
    <t>2.油豆腐</t>
    <phoneticPr fontId="20" type="noConversion"/>
  </si>
  <si>
    <t>3.油蔥酥</t>
    <phoneticPr fontId="20" type="noConversion"/>
  </si>
  <si>
    <t>4.胡蘿蔔</t>
    <phoneticPr fontId="20" type="noConversion"/>
  </si>
  <si>
    <t>5.洋蔥</t>
    <phoneticPr fontId="20" type="noConversion"/>
  </si>
  <si>
    <t>油</t>
    <phoneticPr fontId="20" type="noConversion"/>
  </si>
  <si>
    <t>腐</t>
    <phoneticPr fontId="20" type="noConversion"/>
  </si>
  <si>
    <t>肉</t>
    <phoneticPr fontId="20" type="noConversion"/>
  </si>
  <si>
    <t>燥</t>
    <phoneticPr fontId="20" type="noConversion"/>
  </si>
  <si>
    <t>絲</t>
    <phoneticPr fontId="20" type="noConversion"/>
  </si>
  <si>
    <t>蛋</t>
  </si>
  <si>
    <t>1.豆腐</t>
    <phoneticPr fontId="20" type="noConversion"/>
  </si>
  <si>
    <t>2.味增</t>
    <phoneticPr fontId="20" type="noConversion"/>
  </si>
  <si>
    <t>味</t>
    <phoneticPr fontId="20" type="noConversion"/>
  </si>
  <si>
    <t>噌</t>
    <phoneticPr fontId="20" type="noConversion"/>
  </si>
  <si>
    <t>湯</t>
    <phoneticPr fontId="20" type="noConversion"/>
  </si>
  <si>
    <t>油</t>
    <phoneticPr fontId="20" type="noConversion"/>
  </si>
  <si>
    <t>4.米酒</t>
    <phoneticPr fontId="20" type="noConversion"/>
  </si>
  <si>
    <t>1.花菜</t>
    <phoneticPr fontId="20" type="noConversion"/>
  </si>
  <si>
    <t>菜</t>
    <phoneticPr fontId="20" type="noConversion"/>
  </si>
  <si>
    <t>炒</t>
    <phoneticPr fontId="20" type="noConversion"/>
  </si>
  <si>
    <t>絲</t>
    <phoneticPr fontId="20" type="noConversion"/>
  </si>
  <si>
    <t>2.肉絲</t>
    <phoneticPr fontId="20" type="noConversion"/>
  </si>
  <si>
    <t>白</t>
    <phoneticPr fontId="20" type="noConversion"/>
  </si>
  <si>
    <t>白米</t>
    <phoneticPr fontId="20" type="noConversion"/>
  </si>
  <si>
    <t>米</t>
    <phoneticPr fontId="20" type="noConversion"/>
  </si>
  <si>
    <t>飯</t>
    <phoneticPr fontId="20" type="noConversion"/>
  </si>
  <si>
    <t>古</t>
    <phoneticPr fontId="20" type="noConversion"/>
  </si>
  <si>
    <t>早</t>
    <phoneticPr fontId="20" type="noConversion"/>
  </si>
  <si>
    <t>魚丁</t>
    <phoneticPr fontId="20" type="noConversion"/>
  </si>
  <si>
    <t>高麗菜</t>
    <phoneticPr fontId="20" type="noConversion"/>
  </si>
  <si>
    <t>油蔥酥</t>
    <phoneticPr fontId="20" type="noConversion"/>
  </si>
  <si>
    <t>筍絲</t>
    <phoneticPr fontId="20" type="noConversion"/>
  </si>
  <si>
    <t>沙茶</t>
    <phoneticPr fontId="20" type="noConversion"/>
  </si>
  <si>
    <t>小</t>
    <phoneticPr fontId="20" type="noConversion"/>
  </si>
  <si>
    <t>小肉排</t>
    <phoneticPr fontId="20" type="noConversion"/>
  </si>
  <si>
    <t>排</t>
    <phoneticPr fontId="20" type="noConversion"/>
  </si>
  <si>
    <t>雞塊</t>
    <phoneticPr fontId="20" type="noConversion"/>
  </si>
  <si>
    <t>滷</t>
    <phoneticPr fontId="20" type="noConversion"/>
  </si>
  <si>
    <t>滷包</t>
    <phoneticPr fontId="20" type="noConversion"/>
  </si>
  <si>
    <t>塊</t>
    <phoneticPr fontId="20" type="noConversion"/>
  </si>
  <si>
    <t>(滷)</t>
    <phoneticPr fontId="20" type="noConversion"/>
  </si>
  <si>
    <t>韭</t>
    <phoneticPr fontId="20" type="noConversion"/>
  </si>
  <si>
    <t>1.豆芽菜</t>
    <phoneticPr fontId="20" type="noConversion"/>
  </si>
  <si>
    <t>4.韭菜</t>
    <phoneticPr fontId="20" type="noConversion"/>
  </si>
  <si>
    <t>南</t>
    <phoneticPr fontId="20" type="noConversion"/>
  </si>
  <si>
    <r>
      <t>1.</t>
    </r>
    <r>
      <rPr>
        <b/>
        <sz val="10"/>
        <rFont val="細明體"/>
        <family val="3"/>
        <charset val="136"/>
      </rPr>
      <t>南瓜</t>
    </r>
    <phoneticPr fontId="20" type="noConversion"/>
  </si>
  <si>
    <r>
      <t>2.</t>
    </r>
    <r>
      <rPr>
        <b/>
        <sz val="10"/>
        <rFont val="細明體"/>
        <family val="3"/>
        <charset val="136"/>
      </rPr>
      <t>雞蛋</t>
    </r>
    <phoneticPr fontId="20" type="noConversion"/>
  </si>
  <si>
    <t>花</t>
  </si>
  <si>
    <t>黃瓜湯</t>
    <phoneticPr fontId="20" type="noConversion"/>
  </si>
  <si>
    <t>三杯雞</t>
    <phoneticPr fontId="20" type="noConversion"/>
  </si>
  <si>
    <t>3.柴魚片</t>
    <phoneticPr fontId="20" type="noConversion"/>
  </si>
  <si>
    <t>紅</t>
    <phoneticPr fontId="20" type="noConversion"/>
  </si>
  <si>
    <t>1.紅蘿蔔</t>
    <phoneticPr fontId="20" type="noConversion"/>
  </si>
  <si>
    <t>絲</t>
    <phoneticPr fontId="20" type="noConversion"/>
  </si>
  <si>
    <t>2.雞蛋</t>
    <phoneticPr fontId="20" type="noConversion"/>
  </si>
  <si>
    <t>炒</t>
    <phoneticPr fontId="20" type="noConversion"/>
  </si>
  <si>
    <t>(炒)</t>
    <phoneticPr fontId="20" type="noConversion"/>
  </si>
  <si>
    <t>112年2月營養午餐</t>
    <phoneticPr fontId="20" type="noConversion"/>
  </si>
  <si>
    <t>112年2月營養午餐</t>
    <phoneticPr fontId="20" type="noConversion"/>
  </si>
  <si>
    <t>2/13 ＜一＞</t>
    <phoneticPr fontId="20" type="noConversion"/>
  </si>
  <si>
    <t>2/14 ＜二＞</t>
    <phoneticPr fontId="20" type="noConversion"/>
  </si>
  <si>
    <t>2/15 ＜三＞</t>
    <phoneticPr fontId="20" type="noConversion"/>
  </si>
  <si>
    <t xml:space="preserve">2/16 ＜四＞ </t>
    <phoneticPr fontId="20" type="noConversion"/>
  </si>
  <si>
    <t>2/17 ＜五＞</t>
    <phoneticPr fontId="20" type="noConversion"/>
  </si>
  <si>
    <t>2/18 ＜六＞ 
補2/27(一)</t>
    <phoneticPr fontId="20" type="noConversion"/>
  </si>
  <si>
    <t>2/18 ＜六＞ 
補2/27(一)</t>
    <phoneticPr fontId="20" type="noConversion"/>
  </si>
  <si>
    <t>2/20 ＜一＞</t>
    <phoneticPr fontId="20" type="noConversion"/>
  </si>
  <si>
    <t>2/21 ＜二＞</t>
    <phoneticPr fontId="20" type="noConversion"/>
  </si>
  <si>
    <t>2/22 ＜三＞</t>
    <phoneticPr fontId="20" type="noConversion"/>
  </si>
  <si>
    <t>2/23 ＜四＞</t>
    <phoneticPr fontId="20" type="noConversion"/>
  </si>
  <si>
    <t>2/24 ＜五＞</t>
    <phoneticPr fontId="20" type="noConversion"/>
  </si>
  <si>
    <t>蠔油雞丁</t>
    <phoneticPr fontId="20" type="noConversion"/>
  </si>
  <si>
    <t>油腐味噌湯</t>
    <phoneticPr fontId="20" type="noConversion"/>
  </si>
  <si>
    <t>魚香燒肉</t>
    <phoneticPr fontId="20" type="noConversion"/>
  </si>
  <si>
    <t>銀芽肉絲</t>
    <phoneticPr fontId="20" type="noConversion"/>
  </si>
  <si>
    <t>古早味飯湯</t>
    <phoneticPr fontId="20" type="noConversion"/>
  </si>
  <si>
    <t>無骨雞排</t>
    <phoneticPr fontId="20" type="noConversion"/>
  </si>
  <si>
    <t>無錫排骨</t>
    <phoneticPr fontId="20" type="noConversion"/>
  </si>
  <si>
    <t>海芽豆腐湯</t>
    <phoneticPr fontId="20" type="noConversion"/>
  </si>
  <si>
    <t>咖哩雞</t>
    <phoneticPr fontId="20" type="noConversion"/>
  </si>
  <si>
    <t>鮮菇花菜</t>
    <phoneticPr fontId="20" type="noConversion"/>
  </si>
  <si>
    <t>紅豆湯</t>
    <phoneticPr fontId="20" type="noConversion"/>
  </si>
  <si>
    <t>椒鹽魚丁</t>
    <phoneticPr fontId="20" type="noConversion"/>
  </si>
  <si>
    <t>麻婆豆腐</t>
    <phoneticPr fontId="20" type="noConversion"/>
  </si>
  <si>
    <t>蘿蔔玉米湯</t>
    <phoneticPr fontId="20" type="noConversion"/>
  </si>
  <si>
    <t>打拋豬肉</t>
    <phoneticPr fontId="20" type="noConversion"/>
  </si>
  <si>
    <t>紅絲炒蛋</t>
    <phoneticPr fontId="20" type="noConversion"/>
  </si>
  <si>
    <t>鍋燒蔬菜湯</t>
    <phoneticPr fontId="20" type="noConversion"/>
  </si>
  <si>
    <t>培根白醬麵</t>
    <phoneticPr fontId="20" type="noConversion"/>
  </si>
  <si>
    <t>蜜汁雞塊</t>
    <phoneticPr fontId="20" type="noConversion"/>
  </si>
  <si>
    <t>什錦高麗菜</t>
    <phoneticPr fontId="20" type="noConversion"/>
  </si>
  <si>
    <t>黃瓜龍骨湯</t>
    <phoneticPr fontId="20" type="noConversion"/>
  </si>
  <si>
    <t>蔥爆豆干</t>
    <phoneticPr fontId="20" type="noConversion"/>
  </si>
  <si>
    <t>白菜針菇湯</t>
    <phoneticPr fontId="20" type="noConversion"/>
  </si>
  <si>
    <t>冬瓜雞肉湯</t>
    <phoneticPr fontId="20" type="noConversion"/>
  </si>
  <si>
    <t>醋溜甜不辣</t>
    <phoneticPr fontId="20" type="noConversion"/>
  </si>
  <si>
    <t>酸辣湯</t>
    <phoneticPr fontId="20" type="noConversion"/>
  </si>
  <si>
    <t>蠔油素雞丁</t>
    <phoneticPr fontId="20" type="noConversion"/>
  </si>
  <si>
    <t>番茄豆腐</t>
    <phoneticPr fontId="20" type="noConversion"/>
  </si>
  <si>
    <t>銀芽素肉絲</t>
    <phoneticPr fontId="20" type="noConversion"/>
  </si>
  <si>
    <t>豆瓣乾片</t>
    <phoneticPr fontId="20" type="noConversion"/>
  </si>
  <si>
    <t>牛蒡排</t>
    <phoneticPr fontId="20" type="noConversion"/>
  </si>
  <si>
    <t>紅燒素烘肉</t>
    <phoneticPr fontId="20" type="noConversion"/>
  </si>
  <si>
    <t>咖哩豆包</t>
    <phoneticPr fontId="20" type="noConversion"/>
  </si>
  <si>
    <t>椒鹽什蔬</t>
    <phoneticPr fontId="20" type="noConversion"/>
  </si>
  <si>
    <t>梅乾菜燒豆腐</t>
    <phoneticPr fontId="20" type="noConversion"/>
  </si>
  <si>
    <t>羅漢素齋</t>
    <phoneticPr fontId="20" type="noConversion"/>
  </si>
  <si>
    <t>三杯杏鮑菇</t>
    <phoneticPr fontId="20" type="noConversion"/>
  </si>
  <si>
    <t>什錦炒麵</t>
    <phoneticPr fontId="20" type="noConversion"/>
  </si>
  <si>
    <t>綜合鹽酥</t>
    <phoneticPr fontId="20" type="noConversion"/>
  </si>
  <si>
    <t>冬瓜湯</t>
    <phoneticPr fontId="20" type="noConversion"/>
  </si>
  <si>
    <t>蜜汁干丁</t>
    <phoneticPr fontId="20" type="noConversion"/>
  </si>
  <si>
    <t>銀蔔素燒</t>
    <phoneticPr fontId="20" type="noConversion"/>
  </si>
  <si>
    <t>雜菜佃煮</t>
    <phoneticPr fontId="20" type="noConversion"/>
  </si>
  <si>
    <t>海芽湯</t>
    <phoneticPr fontId="20" type="noConversion"/>
  </si>
  <si>
    <t>豬排</t>
    <phoneticPr fontId="20" type="noConversion"/>
  </si>
  <si>
    <t>履歷豆漿</t>
    <phoneticPr fontId="20" type="noConversion"/>
  </si>
  <si>
    <t>鶴聲國中</t>
    <phoneticPr fontId="20" type="noConversion"/>
  </si>
  <si>
    <t>水果</t>
    <phoneticPr fontId="20" type="noConversion"/>
  </si>
  <si>
    <t>紫米飯</t>
    <phoneticPr fontId="20" type="noConversion"/>
  </si>
  <si>
    <t>五穀飯</t>
    <phoneticPr fontId="20" type="noConversion"/>
  </si>
  <si>
    <t>五穀飯</t>
    <phoneticPr fontId="20" type="noConversion"/>
  </si>
  <si>
    <t>紫米飯</t>
    <phoneticPr fontId="20" type="noConversion"/>
  </si>
  <si>
    <t>五穀飯</t>
    <phoneticPr fontId="20" type="noConversion"/>
  </si>
  <si>
    <t>番茄蛋豆腐</t>
    <phoneticPr fontId="20" type="noConversion"/>
  </si>
  <si>
    <t>什錦瓠瓜</t>
    <phoneticPr fontId="20" type="noConversion"/>
  </si>
  <si>
    <t>什錦瓠瓜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</si>
</sst>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#,##0_ "/>
    <numFmt numFmtId="177" formatCode="0_);[Red]\(0\)"/>
    <numFmt numFmtId="178" formatCode="0_ "/>
    <numFmt numFmtId="179" formatCode="0.0_);[Red]\(0.0\)"/>
    <numFmt numFmtId="180" formatCode="0.0"/>
    <numFmt numFmtId="181" formatCode="#,##0.0_ "/>
  </numFmts>
  <fonts count="83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12"/>
      <color indexed="8"/>
      <name val="新細明體"/>
      <family val="1"/>
      <charset val="136"/>
    </font>
    <font>
      <sz val="12"/>
      <color indexed="9"/>
      <name val="新細明體"/>
      <family val="1"/>
      <charset val="136"/>
    </font>
    <font>
      <sz val="12"/>
      <color indexed="60"/>
      <name val="新細明體"/>
      <family val="1"/>
      <charset val="136"/>
    </font>
    <font>
      <b/>
      <sz val="12"/>
      <color indexed="8"/>
      <name val="新細明體"/>
      <family val="1"/>
      <charset val="136"/>
    </font>
    <font>
      <sz val="12"/>
      <color indexed="17"/>
      <name val="新細明體"/>
      <family val="1"/>
      <charset val="136"/>
    </font>
    <font>
      <b/>
      <sz val="12"/>
      <color indexed="52"/>
      <name val="新細明體"/>
      <family val="1"/>
      <charset val="136"/>
    </font>
    <font>
      <sz val="12"/>
      <color indexed="52"/>
      <name val="新細明體"/>
      <family val="1"/>
      <charset val="136"/>
    </font>
    <font>
      <i/>
      <sz val="12"/>
      <color indexed="23"/>
      <name val="新細明體"/>
      <family val="1"/>
      <charset val="136"/>
    </font>
    <font>
      <b/>
      <sz val="18"/>
      <color indexed="56"/>
      <name val="新細明體"/>
      <family val="1"/>
      <charset val="136"/>
    </font>
    <font>
      <b/>
      <sz val="15"/>
      <color indexed="56"/>
      <name val="新細明體"/>
      <family val="1"/>
      <charset val="136"/>
    </font>
    <font>
      <b/>
      <sz val="13"/>
      <color indexed="56"/>
      <name val="新細明體"/>
      <family val="1"/>
      <charset val="136"/>
    </font>
    <font>
      <b/>
      <sz val="11"/>
      <color indexed="56"/>
      <name val="新細明體"/>
      <family val="1"/>
      <charset val="136"/>
    </font>
    <font>
      <sz val="12"/>
      <color indexed="62"/>
      <name val="新細明體"/>
      <family val="1"/>
      <charset val="136"/>
    </font>
    <font>
      <b/>
      <sz val="12"/>
      <color indexed="63"/>
      <name val="新細明體"/>
      <family val="1"/>
      <charset val="136"/>
    </font>
    <font>
      <b/>
      <sz val="12"/>
      <color indexed="9"/>
      <name val="新細明體"/>
      <family val="1"/>
      <charset val="136"/>
    </font>
    <font>
      <sz val="12"/>
      <color indexed="20"/>
      <name val="新細明體"/>
      <family val="1"/>
      <charset val="136"/>
    </font>
    <font>
      <sz val="12"/>
      <color indexed="10"/>
      <name val="新細明體"/>
      <family val="1"/>
      <charset val="136"/>
    </font>
    <font>
      <b/>
      <sz val="11"/>
      <name val="標楷體"/>
      <family val="4"/>
      <charset val="136"/>
    </font>
    <font>
      <sz val="9"/>
      <name val="新細明體"/>
      <family val="1"/>
      <charset val="136"/>
    </font>
    <font>
      <sz val="14"/>
      <name val="新細明體"/>
      <family val="1"/>
      <charset val="136"/>
    </font>
    <font>
      <b/>
      <sz val="12"/>
      <name val="新細明體"/>
      <family val="1"/>
      <charset val="136"/>
    </font>
    <font>
      <b/>
      <sz val="11"/>
      <name val="新細明體"/>
      <family val="1"/>
      <charset val="136"/>
    </font>
    <font>
      <b/>
      <sz val="14"/>
      <name val="標楷體"/>
      <family val="4"/>
      <charset val="136"/>
    </font>
    <font>
      <b/>
      <sz val="12"/>
      <name val="標楷體"/>
      <family val="4"/>
      <charset val="136"/>
    </font>
    <font>
      <b/>
      <sz val="10"/>
      <name val="新細明體"/>
      <family val="1"/>
      <charset val="136"/>
    </font>
    <font>
      <sz val="10"/>
      <name val="標楷體"/>
      <family val="4"/>
      <charset val="136"/>
    </font>
    <font>
      <sz val="10"/>
      <name val="新細明體"/>
      <family val="1"/>
      <charset val="136"/>
    </font>
    <font>
      <b/>
      <sz val="10"/>
      <name val="標楷體"/>
      <family val="4"/>
      <charset val="136"/>
    </font>
    <font>
      <b/>
      <sz val="24"/>
      <color indexed="12"/>
      <name val="新細明體"/>
      <family val="1"/>
      <charset val="136"/>
    </font>
    <font>
      <sz val="8"/>
      <name val="新細明體"/>
      <family val="1"/>
      <charset val="136"/>
    </font>
    <font>
      <b/>
      <sz val="14"/>
      <name val="新細明體"/>
      <family val="1"/>
      <charset val="136"/>
    </font>
    <font>
      <b/>
      <sz val="8"/>
      <color indexed="12"/>
      <name val="新細明體"/>
      <family val="1"/>
      <charset val="136"/>
    </font>
    <font>
      <b/>
      <sz val="8"/>
      <color indexed="10"/>
      <name val="新細明體"/>
      <family val="1"/>
      <charset val="136"/>
    </font>
    <font>
      <b/>
      <sz val="8"/>
      <name val="新細明體"/>
      <family val="1"/>
      <charset val="136"/>
    </font>
    <font>
      <b/>
      <sz val="10"/>
      <name val="細明體"/>
      <family val="3"/>
      <charset val="136"/>
    </font>
    <font>
      <b/>
      <sz val="8"/>
      <color indexed="17"/>
      <name val="新細明體"/>
      <family val="1"/>
      <charset val="136"/>
    </font>
    <font>
      <b/>
      <sz val="10"/>
      <color indexed="10"/>
      <name val="標楷體"/>
      <family val="4"/>
      <charset val="136"/>
    </font>
    <font>
      <sz val="10"/>
      <name val="細明體"/>
      <family val="3"/>
      <charset val="136"/>
    </font>
    <font>
      <sz val="10"/>
      <name val="Times New Roman"/>
      <family val="1"/>
    </font>
    <font>
      <b/>
      <sz val="10"/>
      <color indexed="9"/>
      <name val="新細明體"/>
      <family val="1"/>
      <charset val="136"/>
    </font>
    <font>
      <b/>
      <sz val="10"/>
      <color indexed="10"/>
      <name val="新細明體"/>
      <family val="1"/>
      <charset val="136"/>
    </font>
    <font>
      <b/>
      <sz val="10"/>
      <color indexed="8"/>
      <name val="新細明體"/>
      <family val="1"/>
      <charset val="136"/>
    </font>
    <font>
      <sz val="10"/>
      <color indexed="10"/>
      <name val="新細明體"/>
      <family val="1"/>
      <charset val="136"/>
    </font>
    <font>
      <sz val="8"/>
      <name val="標楷體"/>
      <family val="4"/>
      <charset val="136"/>
    </font>
    <font>
      <sz val="10"/>
      <color indexed="60"/>
      <name val="新細明體"/>
      <family val="1"/>
      <charset val="136"/>
    </font>
    <font>
      <sz val="10"/>
      <color indexed="60"/>
      <name val="標楷體"/>
      <family val="4"/>
      <charset val="136"/>
    </font>
    <font>
      <b/>
      <sz val="10"/>
      <color indexed="60"/>
      <name val="新細明體"/>
      <family val="1"/>
      <charset val="136"/>
    </font>
    <font>
      <b/>
      <sz val="10"/>
      <color indexed="60"/>
      <name val="標楷體"/>
      <family val="4"/>
      <charset val="136"/>
    </font>
    <font>
      <b/>
      <sz val="12"/>
      <color indexed="12"/>
      <name val="標楷體"/>
      <family val="4"/>
      <charset val="136"/>
    </font>
    <font>
      <b/>
      <sz val="12"/>
      <color indexed="16"/>
      <name val="標楷體"/>
      <family val="4"/>
      <charset val="136"/>
    </font>
    <font>
      <b/>
      <sz val="8"/>
      <color indexed="16"/>
      <name val="新細明體"/>
      <family val="1"/>
      <charset val="136"/>
    </font>
    <font>
      <b/>
      <sz val="12"/>
      <color indexed="10"/>
      <name val="標楷體"/>
      <family val="4"/>
      <charset val="136"/>
    </font>
    <font>
      <b/>
      <sz val="12"/>
      <color indexed="18"/>
      <name val="標楷體"/>
      <family val="4"/>
      <charset val="136"/>
    </font>
    <font>
      <b/>
      <sz val="8"/>
      <name val="標楷體"/>
      <family val="4"/>
      <charset val="136"/>
    </font>
    <font>
      <b/>
      <sz val="10"/>
      <color indexed="8"/>
      <name val="Times New Roman"/>
      <family val="1"/>
    </font>
    <font>
      <b/>
      <sz val="18"/>
      <color indexed="17"/>
      <name val="新細明體"/>
      <family val="1"/>
      <charset val="136"/>
    </font>
    <font>
      <sz val="14"/>
      <name val="標楷體"/>
      <family val="4"/>
      <charset val="136"/>
    </font>
    <font>
      <sz val="6"/>
      <name val="新細明體"/>
      <family val="1"/>
      <charset val="136"/>
    </font>
    <font>
      <b/>
      <sz val="8"/>
      <name val="細明體"/>
      <family val="3"/>
      <charset val="136"/>
    </font>
    <font>
      <sz val="6"/>
      <name val="細明體"/>
      <family val="3"/>
      <charset val="136"/>
    </font>
    <font>
      <b/>
      <sz val="6"/>
      <name val="新細明體"/>
      <family val="1"/>
      <charset val="136"/>
    </font>
    <font>
      <b/>
      <sz val="6"/>
      <name val="標楷體"/>
      <family val="4"/>
      <charset val="136"/>
    </font>
    <font>
      <b/>
      <sz val="8"/>
      <color indexed="17"/>
      <name val="標楷體"/>
      <family val="4"/>
      <charset val="136"/>
    </font>
    <font>
      <b/>
      <sz val="6"/>
      <name val="細明體"/>
      <family val="3"/>
      <charset val="136"/>
    </font>
    <font>
      <b/>
      <sz val="9"/>
      <color indexed="60"/>
      <name val="新細明體"/>
      <family val="1"/>
      <charset val="136"/>
    </font>
    <font>
      <sz val="10"/>
      <color rgb="FFFF0000"/>
      <name val="新細明體"/>
      <family val="1"/>
      <charset val="136"/>
    </font>
    <font>
      <sz val="7"/>
      <name val="細明體"/>
      <family val="3"/>
      <charset val="136"/>
    </font>
    <font>
      <b/>
      <sz val="7"/>
      <name val="細明體"/>
      <family val="3"/>
      <charset val="136"/>
    </font>
    <font>
      <b/>
      <sz val="12"/>
      <color rgb="FFFF0000"/>
      <name val="標楷體"/>
      <family val="4"/>
      <charset val="136"/>
    </font>
    <font>
      <b/>
      <sz val="24"/>
      <color rgb="FFFF0000"/>
      <name val="新細明體"/>
      <family val="1"/>
      <charset val="136"/>
    </font>
    <font>
      <b/>
      <sz val="11"/>
      <color indexed="10"/>
      <name val="新細明體"/>
      <family val="1"/>
      <charset val="136"/>
    </font>
    <font>
      <sz val="12"/>
      <color rgb="FF000000"/>
      <name val="PMingLiu"/>
      <family val="1"/>
      <charset val="136"/>
    </font>
    <font>
      <b/>
      <sz val="16"/>
      <name val="標楷體"/>
      <family val="4"/>
      <charset val="136"/>
    </font>
    <font>
      <b/>
      <sz val="8"/>
      <color theme="9" tint="-0.249977111117893"/>
      <name val="新細明體"/>
      <family val="1"/>
      <charset val="136"/>
    </font>
    <font>
      <b/>
      <sz val="8"/>
      <color rgb="FF7030A0"/>
      <name val="新細明體"/>
      <family val="1"/>
      <charset val="136"/>
    </font>
    <font>
      <b/>
      <sz val="10"/>
      <color rgb="FFFF0000"/>
      <name val="新細明體"/>
      <family val="1"/>
      <charset val="136"/>
    </font>
    <font>
      <b/>
      <sz val="8"/>
      <color rgb="FFFF0000"/>
      <name val="標楷體"/>
      <family val="4"/>
      <charset val="136"/>
    </font>
    <font>
      <b/>
      <sz val="10"/>
      <name val="Times New Roman"/>
      <family val="1"/>
    </font>
    <font>
      <b/>
      <sz val="7"/>
      <name val="新細明體"/>
      <family val="1"/>
      <charset val="136"/>
    </font>
    <font>
      <b/>
      <sz val="10"/>
      <color theme="0"/>
      <name val="新細明體"/>
      <family val="1"/>
      <charset val="136"/>
    </font>
    <font>
      <sz val="11"/>
      <name val="新細明體"/>
      <family val="1"/>
      <charset val="136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theme="9" tint="0.39997558519241921"/>
        <bgColor indexed="64"/>
      </patternFill>
    </fill>
  </fills>
  <borders count="38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7" borderId="2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1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3" fillId="0" borderId="0"/>
  </cellStyleXfs>
  <cellXfs count="333">
    <xf numFmtId="0" fontId="0" fillId="0" borderId="0" xfId="0">
      <alignment vertical="center"/>
    </xf>
    <xf numFmtId="0" fontId="24" fillId="0" borderId="0" xfId="0" applyFont="1" applyAlignment="1">
      <alignment horizontal="center" vertical="center" shrinkToFit="1"/>
    </xf>
    <xf numFmtId="49" fontId="28" fillId="0" borderId="10" xfId="0" applyNumberFormat="1" applyFont="1" applyFill="1" applyBorder="1" applyAlignment="1">
      <alignment vertical="center" shrinkToFit="1"/>
    </xf>
    <xf numFmtId="0" fontId="0" fillId="0" borderId="0" xfId="0" applyFill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1" fillId="0" borderId="0" xfId="0" applyFont="1">
      <alignment vertical="center"/>
    </xf>
    <xf numFmtId="0" fontId="31" fillId="0" borderId="11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27" fillId="0" borderId="10" xfId="0" applyFont="1" applyFill="1" applyBorder="1" applyAlignment="1">
      <alignment horizontal="center" vertical="center" shrinkToFit="1"/>
    </xf>
    <xf numFmtId="0" fontId="28" fillId="0" borderId="0" xfId="0" applyFont="1" applyBorder="1">
      <alignment vertical="center"/>
    </xf>
    <xf numFmtId="0" fontId="28" fillId="0" borderId="0" xfId="0" applyFont="1" applyFill="1" applyBorder="1">
      <alignment vertical="center"/>
    </xf>
    <xf numFmtId="179" fontId="28" fillId="0" borderId="0" xfId="0" applyNumberFormat="1" applyFont="1" applyFill="1" applyBorder="1">
      <alignment vertical="center"/>
    </xf>
    <xf numFmtId="0" fontId="27" fillId="0" borderId="10" xfId="0" applyFont="1" applyBorder="1" applyAlignment="1">
      <alignment horizontal="center" vertical="center" shrinkToFit="1"/>
    </xf>
    <xf numFmtId="14" fontId="27" fillId="0" borderId="10" xfId="0" applyNumberFormat="1" applyFont="1" applyBorder="1" applyAlignment="1">
      <alignment horizontal="center" vertical="center" shrinkToFit="1"/>
    </xf>
    <xf numFmtId="0" fontId="36" fillId="0" borderId="11" xfId="0" applyFont="1" applyFill="1" applyBorder="1" applyAlignment="1">
      <alignment horizontal="center" vertical="center" shrinkToFit="1"/>
    </xf>
    <xf numFmtId="0" fontId="33" fillId="0" borderId="22" xfId="0" applyFont="1" applyFill="1" applyBorder="1" applyAlignment="1">
      <alignment horizontal="center" vertical="center" wrapText="1"/>
    </xf>
    <xf numFmtId="0" fontId="34" fillId="0" borderId="22" xfId="0" applyFont="1" applyFill="1" applyBorder="1" applyAlignment="1">
      <alignment horizontal="center" vertical="center" wrapText="1"/>
    </xf>
    <xf numFmtId="0" fontId="37" fillId="0" borderId="22" xfId="0" applyFont="1" applyFill="1" applyBorder="1" applyAlignment="1">
      <alignment horizontal="center" vertical="center" wrapText="1"/>
    </xf>
    <xf numFmtId="0" fontId="45" fillId="0" borderId="0" xfId="0" applyFont="1">
      <alignment vertical="center"/>
    </xf>
    <xf numFmtId="0" fontId="48" fillId="0" borderId="10" xfId="0" applyFont="1" applyFill="1" applyBorder="1" applyAlignment="1">
      <alignment horizontal="center" vertical="top" wrapText="1"/>
    </xf>
    <xf numFmtId="0" fontId="28" fillId="0" borderId="0" xfId="0" applyNumberFormat="1" applyFont="1" applyAlignment="1">
      <alignment vertical="center"/>
    </xf>
    <xf numFmtId="0" fontId="22" fillId="0" borderId="25" xfId="0" applyFont="1" applyBorder="1" applyAlignment="1">
      <alignment horizontal="center" vertical="center"/>
    </xf>
    <xf numFmtId="0" fontId="32" fillId="0" borderId="22" xfId="0" applyFont="1" applyBorder="1" applyAlignment="1">
      <alignment horizontal="center" vertical="center"/>
    </xf>
    <xf numFmtId="0" fontId="26" fillId="0" borderId="22" xfId="0" applyFont="1" applyFill="1" applyBorder="1" applyAlignment="1">
      <alignment horizontal="center" vertical="center" wrapText="1"/>
    </xf>
    <xf numFmtId="0" fontId="52" fillId="0" borderId="22" xfId="0" applyFont="1" applyFill="1" applyBorder="1" applyAlignment="1">
      <alignment horizontal="center" vertical="center" wrapText="1"/>
    </xf>
    <xf numFmtId="0" fontId="35" fillId="0" borderId="26" xfId="0" applyFont="1" applyFill="1" applyBorder="1" applyAlignment="1">
      <alignment horizontal="center" vertical="center" shrinkToFit="1"/>
    </xf>
    <xf numFmtId="0" fontId="56" fillId="0" borderId="10" xfId="0" applyFont="1" applyBorder="1" applyAlignment="1">
      <alignment horizontal="center" vertical="top" wrapText="1"/>
    </xf>
    <xf numFmtId="177" fontId="27" fillId="0" borderId="10" xfId="0" applyNumberFormat="1" applyFont="1" applyFill="1" applyBorder="1" applyAlignment="1">
      <alignment horizontal="center" vertical="center" shrinkToFit="1"/>
    </xf>
    <xf numFmtId="0" fontId="23" fillId="0" borderId="0" xfId="0" applyFont="1" applyBorder="1" applyAlignment="1">
      <alignment horizontal="left" vertical="center"/>
    </xf>
    <xf numFmtId="177" fontId="0" fillId="0" borderId="0" xfId="0" applyNumberFormat="1">
      <alignment vertical="center"/>
    </xf>
    <xf numFmtId="177" fontId="0" fillId="0" borderId="0" xfId="0" applyNumberFormat="1" applyFill="1">
      <alignment vertical="center"/>
    </xf>
    <xf numFmtId="0" fontId="50" fillId="0" borderId="10" xfId="0" applyFont="1" applyFill="1" applyBorder="1" applyAlignment="1">
      <alignment horizontal="center" vertical="center" wrapText="1"/>
    </xf>
    <xf numFmtId="0" fontId="24" fillId="0" borderId="0" xfId="0" applyFont="1">
      <alignment vertical="center"/>
    </xf>
    <xf numFmtId="0" fontId="58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58" fillId="0" borderId="0" xfId="0" applyFont="1">
      <alignment vertical="center"/>
    </xf>
    <xf numFmtId="0" fontId="61" fillId="0" borderId="10" xfId="0" applyNumberFormat="1" applyFont="1" applyFill="1" applyBorder="1" applyAlignment="1">
      <alignment vertical="center" shrinkToFit="1"/>
    </xf>
    <xf numFmtId="179" fontId="61" fillId="0" borderId="10" xfId="0" applyNumberFormat="1" applyFont="1" applyFill="1" applyBorder="1" applyAlignment="1">
      <alignment vertical="center"/>
    </xf>
    <xf numFmtId="0" fontId="61" fillId="0" borderId="10" xfId="0" applyFont="1" applyFill="1" applyBorder="1" applyAlignment="1">
      <alignment vertical="center"/>
    </xf>
    <xf numFmtId="0" fontId="61" fillId="0" borderId="10" xfId="0" applyFont="1" applyFill="1" applyBorder="1" applyAlignment="1">
      <alignment vertical="center" shrinkToFit="1"/>
    </xf>
    <xf numFmtId="0" fontId="28" fillId="0" borderId="0" xfId="0" applyFont="1" applyAlignment="1">
      <alignment horizontal="center" vertical="center"/>
    </xf>
    <xf numFmtId="0" fontId="29" fillId="0" borderId="0" xfId="0" applyFont="1" applyAlignment="1">
      <alignment horizontal="right" vertical="center" shrinkToFit="1"/>
    </xf>
    <xf numFmtId="0" fontId="29" fillId="0" borderId="0" xfId="0" applyFont="1" applyAlignment="1">
      <alignment horizontal="left" vertical="center" shrinkToFit="1"/>
    </xf>
    <xf numFmtId="0" fontId="28" fillId="0" borderId="0" xfId="0" applyFont="1" applyAlignment="1">
      <alignment horizontal="left" vertical="center"/>
    </xf>
    <xf numFmtId="0" fontId="29" fillId="0" borderId="0" xfId="0" applyFont="1" applyAlignment="1">
      <alignment horizontal="right" vertical="center"/>
    </xf>
    <xf numFmtId="0" fontId="61" fillId="0" borderId="10" xfId="0" applyNumberFormat="1" applyFont="1" applyFill="1" applyBorder="1" applyAlignment="1">
      <alignment horizontal="center" vertical="center" shrinkToFit="1"/>
    </xf>
    <xf numFmtId="179" fontId="61" fillId="0" borderId="10" xfId="0" applyNumberFormat="1" applyFont="1" applyFill="1" applyBorder="1" applyAlignment="1">
      <alignment horizontal="center" vertical="center"/>
    </xf>
    <xf numFmtId="0" fontId="61" fillId="0" borderId="10" xfId="0" applyFont="1" applyFill="1" applyBorder="1" applyAlignment="1">
      <alignment horizontal="center" vertical="center"/>
    </xf>
    <xf numFmtId="177" fontId="61" fillId="0" borderId="10" xfId="0" applyNumberFormat="1" applyFont="1" applyFill="1" applyBorder="1" applyAlignment="1">
      <alignment horizontal="center" vertical="center"/>
    </xf>
    <xf numFmtId="0" fontId="51" fillId="24" borderId="11" xfId="0" applyFont="1" applyFill="1" applyBorder="1" applyAlignment="1">
      <alignment horizontal="center" vertical="center" wrapText="1"/>
    </xf>
    <xf numFmtId="0" fontId="31" fillId="24" borderId="10" xfId="0" applyFont="1" applyFill="1" applyBorder="1" applyAlignment="1">
      <alignment horizontal="center" vertical="center" wrapText="1"/>
    </xf>
    <xf numFmtId="0" fontId="31" fillId="24" borderId="12" xfId="0" applyFont="1" applyFill="1" applyBorder="1" applyAlignment="1">
      <alignment horizontal="center" vertical="center" wrapText="1"/>
    </xf>
    <xf numFmtId="0" fontId="51" fillId="24" borderId="10" xfId="0" applyFont="1" applyFill="1" applyBorder="1" applyAlignment="1">
      <alignment horizontal="center" vertical="center" wrapText="1"/>
    </xf>
    <xf numFmtId="0" fontId="26" fillId="24" borderId="16" xfId="0" applyFont="1" applyFill="1" applyBorder="1" applyAlignment="1">
      <alignment horizontal="center" vertical="top" wrapText="1"/>
    </xf>
    <xf numFmtId="0" fontId="26" fillId="24" borderId="10" xfId="0" applyFont="1" applyFill="1" applyBorder="1" applyAlignment="1">
      <alignment horizontal="center" wrapText="1"/>
    </xf>
    <xf numFmtId="49" fontId="36" fillId="24" borderId="14" xfId="0" applyNumberFormat="1" applyFont="1" applyFill="1" applyBorder="1" applyAlignment="1">
      <alignment horizontal="center" vertical="center"/>
    </xf>
    <xf numFmtId="0" fontId="29" fillId="24" borderId="10" xfId="0" applyNumberFormat="1" applyFont="1" applyFill="1" applyBorder="1" applyAlignment="1">
      <alignment horizontal="left" vertical="center" shrinkToFit="1"/>
    </xf>
    <xf numFmtId="0" fontId="29" fillId="24" borderId="10" xfId="0" applyNumberFormat="1" applyFont="1" applyFill="1" applyBorder="1" applyAlignment="1">
      <alignment horizontal="center" vertical="center" shrinkToFit="1"/>
    </xf>
    <xf numFmtId="49" fontId="26" fillId="24" borderId="10" xfId="0" applyNumberFormat="1" applyFont="1" applyFill="1" applyBorder="1" applyAlignment="1">
      <alignment horizontal="left" vertical="center"/>
    </xf>
    <xf numFmtId="0" fontId="66" fillId="0" borderId="10" xfId="0" applyFont="1" applyBorder="1" applyAlignment="1">
      <alignment horizontal="left" wrapText="1"/>
    </xf>
    <xf numFmtId="0" fontId="66" fillId="0" borderId="10" xfId="0" applyFont="1" applyFill="1" applyBorder="1" applyAlignment="1">
      <alignment horizontal="center" wrapText="1"/>
    </xf>
    <xf numFmtId="0" fontId="48" fillId="24" borderId="10" xfId="0" applyFont="1" applyFill="1" applyBorder="1" applyAlignment="1">
      <alignment horizontal="center" vertical="top" wrapText="1"/>
    </xf>
    <xf numFmtId="177" fontId="49" fillId="24" borderId="10" xfId="0" applyNumberFormat="1" applyFont="1" applyFill="1" applyBorder="1" applyAlignment="1">
      <alignment horizontal="center" vertical="center" shrinkToFit="1"/>
    </xf>
    <xf numFmtId="0" fontId="27" fillId="0" borderId="10" xfId="0" applyNumberFormat="1" applyFont="1" applyFill="1" applyBorder="1" applyAlignment="1">
      <alignment horizontal="center" vertical="center" shrinkToFit="1"/>
    </xf>
    <xf numFmtId="0" fontId="26" fillId="0" borderId="10" xfId="0" applyFont="1" applyFill="1" applyBorder="1" applyAlignment="1">
      <alignment horizontal="left" vertical="top" wrapText="1"/>
    </xf>
    <xf numFmtId="0" fontId="26" fillId="0" borderId="10" xfId="0" applyFont="1" applyBorder="1" applyAlignment="1">
      <alignment horizontal="left" vertical="top" wrapText="1"/>
    </xf>
    <xf numFmtId="0" fontId="26" fillId="0" borderId="10" xfId="0" applyFont="1" applyBorder="1" applyAlignment="1">
      <alignment horizontal="left" vertical="center" wrapText="1"/>
    </xf>
    <xf numFmtId="0" fontId="26" fillId="0" borderId="15" xfId="0" applyFont="1" applyFill="1" applyBorder="1" applyAlignment="1">
      <alignment horizontal="center" vertical="top" wrapText="1"/>
    </xf>
    <xf numFmtId="176" fontId="29" fillId="0" borderId="10" xfId="0" applyNumberFormat="1" applyFont="1" applyFill="1" applyBorder="1" applyAlignment="1">
      <alignment horizontal="center" vertical="center" shrinkToFit="1"/>
    </xf>
    <xf numFmtId="0" fontId="28" fillId="0" borderId="0" xfId="0" applyFont="1" applyBorder="1">
      <alignment vertical="center"/>
    </xf>
    <xf numFmtId="0" fontId="36" fillId="0" borderId="14" xfId="0" applyFont="1" applyFill="1" applyBorder="1" applyAlignment="1">
      <alignment horizontal="center" vertical="center" shrinkToFit="1"/>
    </xf>
    <xf numFmtId="0" fontId="26" fillId="0" borderId="10" xfId="0" applyFont="1" applyFill="1" applyBorder="1" applyAlignment="1">
      <alignment horizontal="center" vertical="top" wrapText="1"/>
    </xf>
    <xf numFmtId="0" fontId="26" fillId="0" borderId="16" xfId="0" applyFont="1" applyFill="1" applyBorder="1" applyAlignment="1">
      <alignment horizontal="center" vertical="top" wrapText="1"/>
    </xf>
    <xf numFmtId="0" fontId="26" fillId="0" borderId="14" xfId="0" applyFont="1" applyFill="1" applyBorder="1" applyAlignment="1">
      <alignment horizontal="center" vertical="top" wrapText="1"/>
    </xf>
    <xf numFmtId="0" fontId="26" fillId="0" borderId="10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top" wrapText="1"/>
    </xf>
    <xf numFmtId="0" fontId="26" fillId="0" borderId="14" xfId="0" applyFont="1" applyBorder="1" applyAlignment="1">
      <alignment horizontal="center" vertical="top" wrapText="1"/>
    </xf>
    <xf numFmtId="0" fontId="26" fillId="0" borderId="11" xfId="0" applyFont="1" applyBorder="1" applyAlignment="1">
      <alignment horizontal="center" vertical="top" wrapText="1"/>
    </xf>
    <xf numFmtId="0" fontId="26" fillId="0" borderId="10" xfId="0" applyFont="1" applyBorder="1" applyAlignment="1">
      <alignment horizontal="left" wrapText="1"/>
    </xf>
    <xf numFmtId="49" fontId="36" fillId="0" borderId="14" xfId="0" applyNumberFormat="1" applyFont="1" applyBorder="1" applyAlignment="1">
      <alignment horizontal="center" vertical="center"/>
    </xf>
    <xf numFmtId="49" fontId="26" fillId="0" borderId="10" xfId="0" applyNumberFormat="1" applyFont="1" applyBorder="1" applyAlignment="1">
      <alignment horizontal="left" vertical="center"/>
    </xf>
    <xf numFmtId="0" fontId="29" fillId="0" borderId="10" xfId="0" applyNumberFormat="1" applyFont="1" applyBorder="1" applyAlignment="1">
      <alignment horizontal="center" vertical="center" shrinkToFit="1"/>
    </xf>
    <xf numFmtId="0" fontId="26" fillId="0" borderId="10" xfId="0" applyFont="1" applyFill="1" applyBorder="1" applyAlignment="1">
      <alignment horizontal="center" vertical="center" wrapText="1"/>
    </xf>
    <xf numFmtId="49" fontId="26" fillId="0" borderId="14" xfId="0" applyNumberFormat="1" applyFont="1" applyFill="1" applyBorder="1" applyAlignment="1">
      <alignment horizontal="center" vertical="center"/>
    </xf>
    <xf numFmtId="49" fontId="46" fillId="0" borderId="10" xfId="0" applyNumberFormat="1" applyFont="1" applyFill="1" applyBorder="1" applyAlignment="1">
      <alignment vertical="center" shrinkToFit="1"/>
    </xf>
    <xf numFmtId="0" fontId="47" fillId="0" borderId="10" xfId="0" applyNumberFormat="1" applyFont="1" applyFill="1" applyBorder="1" applyAlignment="1">
      <alignment horizontal="center" vertical="center" shrinkToFit="1"/>
    </xf>
    <xf numFmtId="176" fontId="55" fillId="0" borderId="10" xfId="0" applyNumberFormat="1" applyFont="1" applyFill="1" applyBorder="1" applyAlignment="1">
      <alignment horizontal="center" vertical="center" shrinkToFit="1"/>
    </xf>
    <xf numFmtId="177" fontId="27" fillId="0" borderId="17" xfId="0" applyNumberFormat="1" applyFont="1" applyFill="1" applyBorder="1" applyAlignment="1">
      <alignment horizontal="center" vertical="center" shrinkToFit="1"/>
    </xf>
    <xf numFmtId="0" fontId="35" fillId="0" borderId="10" xfId="0" applyFont="1" applyFill="1" applyBorder="1" applyAlignment="1">
      <alignment horizontal="center" vertical="top" wrapText="1"/>
    </xf>
    <xf numFmtId="0" fontId="26" fillId="0" borderId="20" xfId="0" applyFont="1" applyBorder="1" applyAlignment="1">
      <alignment horizontal="center" vertical="top" wrapText="1"/>
    </xf>
    <xf numFmtId="49" fontId="44" fillId="0" borderId="14" xfId="0" applyNumberFormat="1" applyFont="1" applyBorder="1" applyAlignment="1">
      <alignment horizontal="center" vertical="center"/>
    </xf>
    <xf numFmtId="0" fontId="26" fillId="0" borderId="19" xfId="0" applyFont="1" applyBorder="1" applyAlignment="1">
      <alignment horizontal="center" vertical="top" wrapText="1"/>
    </xf>
    <xf numFmtId="177" fontId="27" fillId="25" borderId="17" xfId="0" applyNumberFormat="1" applyFont="1" applyFill="1" applyBorder="1" applyAlignment="1">
      <alignment horizontal="center" vertical="center" shrinkToFit="1"/>
    </xf>
    <xf numFmtId="0" fontId="26" fillId="24" borderId="10" xfId="0" applyFont="1" applyFill="1" applyBorder="1" applyAlignment="1">
      <alignment horizontal="left" vertical="top" wrapText="1"/>
    </xf>
    <xf numFmtId="176" fontId="29" fillId="24" borderId="10" xfId="0" applyNumberFormat="1" applyFont="1" applyFill="1" applyBorder="1" applyAlignment="1">
      <alignment horizontal="center" vertical="center" shrinkToFit="1"/>
    </xf>
    <xf numFmtId="0" fontId="26" fillId="24" borderId="10" xfId="0" applyFont="1" applyFill="1" applyBorder="1" applyAlignment="1">
      <alignment horizontal="center" vertical="center" wrapText="1"/>
    </xf>
    <xf numFmtId="0" fontId="26" fillId="24" borderId="10" xfId="0" applyFont="1" applyFill="1" applyBorder="1" applyAlignment="1">
      <alignment horizontal="center" vertical="top" wrapText="1"/>
    </xf>
    <xf numFmtId="176" fontId="29" fillId="25" borderId="10" xfId="0" applyNumberFormat="1" applyFont="1" applyFill="1" applyBorder="1" applyAlignment="1">
      <alignment horizontal="center" vertical="center" shrinkToFit="1"/>
    </xf>
    <xf numFmtId="0" fontId="27" fillId="24" borderId="10" xfId="0" applyNumberFormat="1" applyFont="1" applyFill="1" applyBorder="1" applyAlignment="1">
      <alignment horizontal="center" vertical="center" shrinkToFit="1"/>
    </xf>
    <xf numFmtId="0" fontId="26" fillId="24" borderId="11" xfId="0" applyFont="1" applyFill="1" applyBorder="1" applyAlignment="1">
      <alignment horizontal="center" vertical="top" wrapText="1"/>
    </xf>
    <xf numFmtId="0" fontId="26" fillId="24" borderId="14" xfId="0" applyFont="1" applyFill="1" applyBorder="1" applyAlignment="1">
      <alignment horizontal="center" vertical="top" wrapText="1"/>
    </xf>
    <xf numFmtId="176" fontId="55" fillId="24" borderId="10" xfId="0" applyNumberFormat="1" applyFont="1" applyFill="1" applyBorder="1" applyAlignment="1">
      <alignment horizontal="center" vertical="center" shrinkToFit="1"/>
    </xf>
    <xf numFmtId="0" fontId="68" fillId="0" borderId="10" xfId="0" applyNumberFormat="1" applyFont="1" applyFill="1" applyBorder="1" applyAlignment="1">
      <alignment horizontal="center" vertical="center" shrinkToFit="1"/>
    </xf>
    <xf numFmtId="179" fontId="68" fillId="0" borderId="10" xfId="0" applyNumberFormat="1" applyFont="1" applyFill="1" applyBorder="1" applyAlignment="1">
      <alignment horizontal="center" vertical="center"/>
    </xf>
    <xf numFmtId="0" fontId="68" fillId="0" borderId="10" xfId="0" applyFont="1" applyFill="1" applyBorder="1" applyAlignment="1">
      <alignment horizontal="center" vertical="center"/>
    </xf>
    <xf numFmtId="178" fontId="31" fillId="0" borderId="30" xfId="0" applyNumberFormat="1" applyFont="1" applyFill="1" applyBorder="1" applyAlignment="1">
      <alignment horizontal="center" vertical="center"/>
    </xf>
    <xf numFmtId="177" fontId="27" fillId="24" borderId="10" xfId="0" applyNumberFormat="1" applyFont="1" applyFill="1" applyBorder="1" applyAlignment="1">
      <alignment horizontal="center" vertical="center" shrinkToFit="1"/>
    </xf>
    <xf numFmtId="0" fontId="26" fillId="24" borderId="10" xfId="0" applyFont="1" applyFill="1" applyBorder="1" applyAlignment="1">
      <alignment horizontal="left" vertical="center" wrapText="1"/>
    </xf>
    <xf numFmtId="0" fontId="67" fillId="0" borderId="14" xfId="0" applyFont="1" applyBorder="1" applyAlignment="1">
      <alignment horizontal="center" vertical="center" wrapText="1"/>
    </xf>
    <xf numFmtId="0" fontId="41" fillId="24" borderId="10" xfId="0" applyFont="1" applyFill="1" applyBorder="1" applyAlignment="1">
      <alignment horizontal="center" vertical="top" wrapText="1"/>
    </xf>
    <xf numFmtId="177" fontId="27" fillId="25" borderId="10" xfId="0" applyNumberFormat="1" applyFont="1" applyFill="1" applyBorder="1" applyAlignment="1">
      <alignment horizontal="center" vertical="center" shrinkToFit="1"/>
    </xf>
    <xf numFmtId="177" fontId="29" fillId="0" borderId="10" xfId="0" applyNumberFormat="1" applyFont="1" applyFill="1" applyBorder="1" applyAlignment="1">
      <alignment horizontal="center" vertical="center" shrinkToFit="1"/>
    </xf>
    <xf numFmtId="176" fontId="38" fillId="0" borderId="10" xfId="0" applyNumberFormat="1" applyFont="1" applyFill="1" applyBorder="1" applyAlignment="1">
      <alignment horizontal="center" vertical="center" shrinkToFit="1"/>
    </xf>
    <xf numFmtId="0" fontId="69" fillId="0" borderId="10" xfId="0" applyNumberFormat="1" applyFont="1" applyFill="1" applyBorder="1" applyAlignment="1">
      <alignment horizontal="center" vertical="center" shrinkToFit="1"/>
    </xf>
    <xf numFmtId="49" fontId="28" fillId="0" borderId="10" xfId="0" applyNumberFormat="1" applyFont="1" applyFill="1" applyBorder="1" applyAlignment="1">
      <alignment vertical="center"/>
    </xf>
    <xf numFmtId="0" fontId="28" fillId="0" borderId="10" xfId="0" applyNumberFormat="1" applyFont="1" applyFill="1" applyBorder="1" applyAlignment="1">
      <alignment horizontal="center" vertical="center" shrinkToFit="1"/>
    </xf>
    <xf numFmtId="0" fontId="27" fillId="0" borderId="13" xfId="0" applyFont="1" applyBorder="1" applyAlignment="1">
      <alignment horizontal="center" vertical="center" shrinkToFit="1"/>
    </xf>
    <xf numFmtId="0" fontId="27" fillId="0" borderId="13" xfId="0" applyFont="1" applyFill="1" applyBorder="1" applyAlignment="1">
      <alignment horizontal="center" vertical="center" shrinkToFit="1"/>
    </xf>
    <xf numFmtId="0" fontId="65" fillId="0" borderId="10" xfId="0" applyNumberFormat="1" applyFont="1" applyFill="1" applyBorder="1" applyAlignment="1">
      <alignment horizontal="center" vertical="center" shrinkToFit="1"/>
    </xf>
    <xf numFmtId="177" fontId="26" fillId="0" borderId="10" xfId="0" applyNumberFormat="1" applyFont="1" applyBorder="1" applyAlignment="1">
      <alignment horizontal="center" vertical="center" wrapText="1"/>
    </xf>
    <xf numFmtId="180" fontId="31" fillId="24" borderId="10" xfId="0" applyNumberFormat="1" applyFont="1" applyFill="1" applyBorder="1" applyAlignment="1">
      <alignment horizontal="center" vertical="center" wrapText="1"/>
    </xf>
    <xf numFmtId="180" fontId="31" fillId="0" borderId="10" xfId="0" applyNumberFormat="1" applyFont="1" applyBorder="1" applyAlignment="1">
      <alignment horizontal="center" vertical="center" wrapText="1"/>
    </xf>
    <xf numFmtId="180" fontId="31" fillId="24" borderId="12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176" fontId="29" fillId="0" borderId="15" xfId="0" applyNumberFormat="1" applyFont="1" applyFill="1" applyBorder="1" applyAlignment="1">
      <alignment horizontal="center" vertical="center" shrinkToFit="1"/>
    </xf>
    <xf numFmtId="0" fontId="26" fillId="0" borderId="11" xfId="0" applyFont="1" applyFill="1" applyBorder="1" applyAlignment="1">
      <alignment horizontal="center" wrapText="1"/>
    </xf>
    <xf numFmtId="0" fontId="26" fillId="0" borderId="11" xfId="0" applyFont="1" applyFill="1" applyBorder="1">
      <alignment vertical="center"/>
    </xf>
    <xf numFmtId="0" fontId="26" fillId="24" borderId="15" xfId="0" applyFont="1" applyFill="1" applyBorder="1" applyAlignment="1">
      <alignment horizontal="center" vertical="top" wrapText="1"/>
    </xf>
    <xf numFmtId="177" fontId="27" fillId="24" borderId="17" xfId="0" applyNumberFormat="1" applyFont="1" applyFill="1" applyBorder="1" applyAlignment="1">
      <alignment horizontal="center" vertical="center" shrinkToFit="1"/>
    </xf>
    <xf numFmtId="0" fontId="26" fillId="0" borderId="11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top" wrapText="1"/>
    </xf>
    <xf numFmtId="176" fontId="38" fillId="0" borderId="11" xfId="0" applyNumberFormat="1" applyFont="1" applyFill="1" applyBorder="1" applyAlignment="1">
      <alignment horizontal="center" vertical="center" shrinkToFit="1"/>
    </xf>
    <xf numFmtId="0" fontId="35" fillId="0" borderId="15" xfId="0" applyFont="1" applyFill="1" applyBorder="1" applyAlignment="1">
      <alignment horizontal="center" vertical="top" wrapText="1"/>
    </xf>
    <xf numFmtId="0" fontId="26" fillId="0" borderId="15" xfId="0" applyFont="1" applyBorder="1" applyAlignment="1">
      <alignment horizontal="center" vertical="center" wrapText="1"/>
    </xf>
    <xf numFmtId="0" fontId="26" fillId="24" borderId="11" xfId="0" applyFont="1" applyFill="1" applyBorder="1" applyAlignment="1">
      <alignment horizontal="center" vertical="center" wrapText="1"/>
    </xf>
    <xf numFmtId="0" fontId="35" fillId="24" borderId="15" xfId="0" applyFont="1" applyFill="1" applyBorder="1" applyAlignment="1">
      <alignment horizontal="center" vertical="top" wrapText="1"/>
    </xf>
    <xf numFmtId="0" fontId="50" fillId="24" borderId="10" xfId="0" applyFont="1" applyFill="1" applyBorder="1" applyAlignment="1">
      <alignment horizontal="center" vertical="center" wrapText="1"/>
    </xf>
    <xf numFmtId="0" fontId="30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vertical="center"/>
    </xf>
    <xf numFmtId="0" fontId="23" fillId="24" borderId="24" xfId="0" applyFont="1" applyFill="1" applyBorder="1" applyAlignment="1">
      <alignment horizontal="justify" vertical="center" wrapText="1"/>
    </xf>
    <xf numFmtId="0" fontId="23" fillId="24" borderId="23" xfId="0" applyFont="1" applyFill="1" applyBorder="1" applyAlignment="1">
      <alignment horizontal="justify" vertical="center" wrapText="1"/>
    </xf>
    <xf numFmtId="0" fontId="51" fillId="24" borderId="12" xfId="0" applyFont="1" applyFill="1" applyBorder="1" applyAlignment="1">
      <alignment horizontal="center" vertical="center" wrapText="1"/>
    </xf>
    <xf numFmtId="0" fontId="26" fillId="24" borderId="15" xfId="0" applyFont="1" applyFill="1" applyBorder="1" applyAlignment="1">
      <alignment horizontal="center" vertical="center" wrapText="1"/>
    </xf>
    <xf numFmtId="0" fontId="28" fillId="24" borderId="11" xfId="0" applyNumberFormat="1" applyFont="1" applyFill="1" applyBorder="1" applyAlignment="1">
      <alignment horizontal="center" vertical="center" shrinkToFit="1"/>
    </xf>
    <xf numFmtId="0" fontId="43" fillId="24" borderId="10" xfId="0" applyFont="1" applyFill="1" applyBorder="1" applyAlignment="1">
      <alignment horizontal="left" vertical="top" wrapText="1"/>
    </xf>
    <xf numFmtId="176" fontId="29" fillId="0" borderId="11" xfId="0" applyNumberFormat="1" applyFont="1" applyFill="1" applyBorder="1" applyAlignment="1">
      <alignment horizontal="center" vertical="center" shrinkToFit="1"/>
    </xf>
    <xf numFmtId="0" fontId="23" fillId="24" borderId="32" xfId="0" applyFont="1" applyFill="1" applyBorder="1" applyAlignment="1">
      <alignment horizontal="justify" vertical="center" wrapText="1"/>
    </xf>
    <xf numFmtId="180" fontId="31" fillId="0" borderId="11" xfId="0" applyNumberFormat="1" applyFont="1" applyFill="1" applyBorder="1" applyAlignment="1">
      <alignment horizontal="center" vertical="center" shrinkToFit="1"/>
    </xf>
    <xf numFmtId="0" fontId="26" fillId="24" borderId="10" xfId="0" applyFont="1" applyFill="1" applyBorder="1" applyAlignment="1">
      <alignment wrapText="1"/>
    </xf>
    <xf numFmtId="0" fontId="43" fillId="24" borderId="15" xfId="0" applyFont="1" applyFill="1" applyBorder="1" applyAlignment="1">
      <alignment horizontal="center" wrapText="1"/>
    </xf>
    <xf numFmtId="0" fontId="26" fillId="24" borderId="17" xfId="0" applyFont="1" applyFill="1" applyBorder="1" applyAlignment="1">
      <alignment horizontal="center" vertical="center" wrapText="1"/>
    </xf>
    <xf numFmtId="0" fontId="26" fillId="24" borderId="20" xfId="0" applyFont="1" applyFill="1" applyBorder="1" applyAlignment="1">
      <alignment horizontal="center" vertical="top" wrapText="1"/>
    </xf>
    <xf numFmtId="0" fontId="60" fillId="0" borderId="11" xfId="0" applyFont="1" applyFill="1" applyBorder="1" applyAlignment="1">
      <alignment horizontal="center" wrapText="1"/>
    </xf>
    <xf numFmtId="0" fontId="36" fillId="0" borderId="11" xfId="0" applyFont="1" applyFill="1" applyBorder="1" applyAlignment="1">
      <alignment horizontal="center" wrapText="1"/>
    </xf>
    <xf numFmtId="177" fontId="65" fillId="0" borderId="11" xfId="0" applyNumberFormat="1" applyFont="1" applyFill="1" applyBorder="1" applyAlignment="1">
      <alignment horizontal="center" vertical="center" shrinkToFit="1"/>
    </xf>
    <xf numFmtId="177" fontId="61" fillId="0" borderId="10" xfId="0" applyNumberFormat="1" applyFont="1" applyFill="1" applyBorder="1" applyAlignment="1">
      <alignment horizontal="center" vertical="center" shrinkToFit="1"/>
    </xf>
    <xf numFmtId="0" fontId="41" fillId="0" borderId="15" xfId="0" applyFont="1" applyBorder="1" applyAlignment="1">
      <alignment horizontal="center" vertical="top" wrapText="1"/>
    </xf>
    <xf numFmtId="0" fontId="41" fillId="0" borderId="10" xfId="0" applyFont="1" applyBorder="1" applyAlignment="1">
      <alignment horizontal="center" vertical="top" wrapText="1"/>
    </xf>
    <xf numFmtId="176" fontId="29" fillId="0" borderId="18" xfId="0" applyNumberFormat="1" applyFont="1" applyFill="1" applyBorder="1" applyAlignment="1">
      <alignment horizontal="center" vertical="center" shrinkToFit="1"/>
    </xf>
    <xf numFmtId="0" fontId="26" fillId="0" borderId="11" xfId="0" applyNumberFormat="1" applyFont="1" applyFill="1" applyBorder="1" applyAlignment="1">
      <alignment horizontal="center" vertical="center" shrinkToFit="1"/>
    </xf>
    <xf numFmtId="0" fontId="51" fillId="0" borderId="11" xfId="0" applyFont="1" applyFill="1" applyBorder="1" applyAlignment="1">
      <alignment horizontal="center" vertical="center" wrapText="1"/>
    </xf>
    <xf numFmtId="0" fontId="54" fillId="0" borderId="10" xfId="0" applyFont="1" applyFill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 wrapText="1"/>
    </xf>
    <xf numFmtId="0" fontId="50" fillId="0" borderId="11" xfId="0" applyFont="1" applyFill="1" applyBorder="1" applyAlignment="1">
      <alignment horizontal="center" vertical="center" wrapText="1"/>
    </xf>
    <xf numFmtId="0" fontId="64" fillId="0" borderId="11" xfId="0" applyFont="1" applyFill="1" applyBorder="1" applyAlignment="1">
      <alignment horizontal="center" vertical="center" wrapText="1"/>
    </xf>
    <xf numFmtId="0" fontId="23" fillId="24" borderId="23" xfId="0" applyFont="1" applyFill="1" applyBorder="1" applyAlignment="1">
      <alignment vertical="center" wrapText="1"/>
    </xf>
    <xf numFmtId="0" fontId="71" fillId="0" borderId="0" xfId="0" applyNumberFormat="1" applyFont="1" applyAlignment="1">
      <alignment horizontal="center" vertical="center"/>
    </xf>
    <xf numFmtId="0" fontId="26" fillId="24" borderId="19" xfId="0" applyFont="1" applyFill="1" applyBorder="1" applyAlignment="1">
      <alignment horizontal="center" vertical="top" wrapText="1"/>
    </xf>
    <xf numFmtId="0" fontId="26" fillId="24" borderId="11" xfId="0" applyFont="1" applyFill="1" applyBorder="1" applyAlignment="1">
      <alignment horizontal="left" vertical="top" wrapText="1"/>
    </xf>
    <xf numFmtId="0" fontId="26" fillId="24" borderId="10" xfId="0" applyNumberFormat="1" applyFont="1" applyFill="1" applyBorder="1" applyAlignment="1">
      <alignment horizontal="center" vertical="center" shrinkToFit="1"/>
    </xf>
    <xf numFmtId="0" fontId="26" fillId="24" borderId="10" xfId="0" applyFont="1" applyFill="1" applyBorder="1" applyAlignment="1">
      <alignment horizontal="left" wrapText="1"/>
    </xf>
    <xf numFmtId="0" fontId="26" fillId="24" borderId="11" xfId="0" applyFont="1" applyFill="1" applyBorder="1" applyAlignment="1">
      <alignment horizontal="center" wrapText="1"/>
    </xf>
    <xf numFmtId="49" fontId="26" fillId="24" borderId="11" xfId="0" applyNumberFormat="1" applyFont="1" applyFill="1" applyBorder="1" applyAlignment="1">
      <alignment horizontal="left" vertical="center"/>
    </xf>
    <xf numFmtId="176" fontId="72" fillId="24" borderId="11" xfId="0" applyNumberFormat="1" applyFont="1" applyFill="1" applyBorder="1" applyAlignment="1">
      <alignment horizontal="center" vertical="center" shrinkToFit="1"/>
    </xf>
    <xf numFmtId="180" fontId="31" fillId="24" borderId="14" xfId="0" applyNumberFormat="1" applyFont="1" applyFill="1" applyBorder="1" applyAlignment="1">
      <alignment horizontal="center" vertical="center" wrapText="1"/>
    </xf>
    <xf numFmtId="180" fontId="31" fillId="24" borderId="10" xfId="0" applyNumberFormat="1" applyFont="1" applyFill="1" applyBorder="1" applyAlignment="1">
      <alignment horizontal="center" vertical="center" shrinkToFit="1"/>
    </xf>
    <xf numFmtId="180" fontId="31" fillId="0" borderId="11" xfId="0" applyNumberFormat="1" applyFont="1" applyBorder="1" applyAlignment="1">
      <alignment horizontal="center" vertical="center" wrapText="1"/>
    </xf>
    <xf numFmtId="0" fontId="25" fillId="0" borderId="11" xfId="0" applyFont="1" applyBorder="1" applyAlignment="1">
      <alignment horizontal="left" vertical="center" wrapText="1"/>
    </xf>
    <xf numFmtId="0" fontId="25" fillId="0" borderId="10" xfId="0" applyFont="1" applyFill="1" applyBorder="1" applyAlignment="1">
      <alignment horizontal="left" vertical="center" wrapText="1"/>
    </xf>
    <xf numFmtId="0" fontId="53" fillId="24" borderId="11" xfId="0" applyFont="1" applyFill="1" applyBorder="1" applyAlignment="1">
      <alignment horizontal="left" vertical="center" wrapText="1"/>
    </xf>
    <xf numFmtId="1" fontId="31" fillId="24" borderId="12" xfId="0" applyNumberFormat="1" applyFont="1" applyFill="1" applyBorder="1" applyAlignment="1">
      <alignment horizontal="center" vertical="center" shrinkToFit="1"/>
    </xf>
    <xf numFmtId="1" fontId="31" fillId="0" borderId="18" xfId="0" applyNumberFormat="1" applyFont="1" applyFill="1" applyBorder="1" applyAlignment="1">
      <alignment horizontal="center" vertical="center" shrinkToFit="1"/>
    </xf>
    <xf numFmtId="1" fontId="31" fillId="24" borderId="10" xfId="0" applyNumberFormat="1" applyFont="1" applyFill="1" applyBorder="1" applyAlignment="1">
      <alignment horizontal="center" vertical="center" shrinkToFit="1"/>
    </xf>
    <xf numFmtId="1" fontId="31" fillId="24" borderId="10" xfId="0" applyNumberFormat="1" applyFont="1" applyFill="1" applyBorder="1" applyAlignment="1">
      <alignment horizontal="center" vertical="center" wrapText="1"/>
    </xf>
    <xf numFmtId="0" fontId="35" fillId="24" borderId="10" xfId="0" applyFont="1" applyFill="1" applyBorder="1" applyAlignment="1">
      <alignment horizontal="center" vertical="center" wrapText="1"/>
    </xf>
    <xf numFmtId="49" fontId="26" fillId="24" borderId="21" xfId="0" applyNumberFormat="1" applyFont="1" applyFill="1" applyBorder="1" applyAlignment="1">
      <alignment horizontal="center" vertical="center"/>
    </xf>
    <xf numFmtId="0" fontId="26" fillId="24" borderId="18" xfId="0" applyFont="1" applyFill="1" applyBorder="1" applyAlignment="1">
      <alignment horizontal="center" vertical="top" wrapText="1"/>
    </xf>
    <xf numFmtId="0" fontId="27" fillId="24" borderId="11" xfId="0" applyNumberFormat="1" applyFont="1" applyFill="1" applyBorder="1" applyAlignment="1">
      <alignment horizontal="center" vertical="center" shrinkToFit="1"/>
    </xf>
    <xf numFmtId="0" fontId="27" fillId="24" borderId="17" xfId="0" applyNumberFormat="1" applyFont="1" applyFill="1" applyBorder="1" applyAlignment="1">
      <alignment horizontal="center" vertical="center" shrinkToFit="1"/>
    </xf>
    <xf numFmtId="0" fontId="55" fillId="24" borderId="10" xfId="0" applyNumberFormat="1" applyFont="1" applyFill="1" applyBorder="1" applyAlignment="1">
      <alignment horizontal="center" vertical="center" shrinkToFit="1"/>
    </xf>
    <xf numFmtId="176" fontId="29" fillId="24" borderId="16" xfId="0" applyNumberFormat="1" applyFont="1" applyFill="1" applyBorder="1" applyAlignment="1">
      <alignment horizontal="center" vertical="center" shrinkToFit="1"/>
    </xf>
    <xf numFmtId="0" fontId="67" fillId="24" borderId="14" xfId="0" applyFont="1" applyFill="1" applyBorder="1" applyAlignment="1">
      <alignment horizontal="center" vertical="top" wrapText="1"/>
    </xf>
    <xf numFmtId="0" fontId="26" fillId="24" borderId="17" xfId="0" applyFont="1" applyFill="1" applyBorder="1" applyAlignment="1">
      <alignment horizontal="center" vertical="top" wrapText="1"/>
    </xf>
    <xf numFmtId="0" fontId="26" fillId="24" borderId="11" xfId="0" applyFont="1" applyFill="1" applyBorder="1">
      <alignment vertical="center"/>
    </xf>
    <xf numFmtId="0" fontId="28" fillId="24" borderId="11" xfId="0" applyFont="1" applyFill="1" applyBorder="1" applyAlignment="1">
      <alignment vertical="top" wrapText="1"/>
    </xf>
    <xf numFmtId="0" fontId="26" fillId="24" borderId="16" xfId="0" applyFont="1" applyFill="1" applyBorder="1" applyAlignment="1">
      <alignment horizontal="left" vertical="top" wrapText="1"/>
    </xf>
    <xf numFmtId="0" fontId="40" fillId="24" borderId="11" xfId="0" applyFont="1" applyFill="1" applyBorder="1" applyAlignment="1">
      <alignment horizontal="center" vertical="top" wrapText="1"/>
    </xf>
    <xf numFmtId="49" fontId="26" fillId="24" borderId="14" xfId="0" applyNumberFormat="1" applyFont="1" applyFill="1" applyBorder="1" applyAlignment="1">
      <alignment horizontal="center" vertical="center"/>
    </xf>
    <xf numFmtId="181" fontId="42" fillId="24" borderId="11" xfId="0" applyNumberFormat="1" applyFont="1" applyFill="1" applyBorder="1" applyAlignment="1">
      <alignment horizontal="center" vertical="center" shrinkToFit="1"/>
    </xf>
    <xf numFmtId="0" fontId="26" fillId="24" borderId="14" xfId="0" applyFont="1" applyFill="1" applyBorder="1" applyAlignment="1">
      <alignment horizontal="left" vertical="top" wrapText="1"/>
    </xf>
    <xf numFmtId="0" fontId="26" fillId="24" borderId="15" xfId="0" applyFont="1" applyFill="1" applyBorder="1" applyAlignment="1">
      <alignment horizontal="left" vertical="top" wrapText="1"/>
    </xf>
    <xf numFmtId="0" fontId="35" fillId="24" borderId="11" xfId="0" applyFont="1" applyFill="1" applyBorder="1" applyAlignment="1">
      <alignment horizontal="center" vertical="center" wrapText="1"/>
    </xf>
    <xf numFmtId="0" fontId="26" fillId="24" borderId="10" xfId="0" applyFont="1" applyFill="1" applyBorder="1" applyAlignment="1">
      <alignment horizontal="center" vertical="top" shrinkToFit="1"/>
    </xf>
    <xf numFmtId="176" fontId="55" fillId="24" borderId="15" xfId="0" applyNumberFormat="1" applyFont="1" applyFill="1" applyBorder="1" applyAlignment="1">
      <alignment horizontal="center" vertical="center" shrinkToFit="1"/>
    </xf>
    <xf numFmtId="0" fontId="25" fillId="0" borderId="11" xfId="0" applyFont="1" applyFill="1" applyBorder="1" applyAlignment="1">
      <alignment horizontal="left" vertical="center" wrapText="1"/>
    </xf>
    <xf numFmtId="0" fontId="54" fillId="0" borderId="11" xfId="0" applyFont="1" applyBorder="1" applyAlignment="1">
      <alignment horizontal="center" vertical="center" wrapText="1"/>
    </xf>
    <xf numFmtId="0" fontId="26" fillId="24" borderId="10" xfId="0" quotePrefix="1" applyFont="1" applyFill="1" applyBorder="1" applyAlignment="1">
      <alignment horizontal="center" vertical="center"/>
    </xf>
    <xf numFmtId="177" fontId="29" fillId="0" borderId="17" xfId="0" applyNumberFormat="1" applyFont="1" applyFill="1" applyBorder="1" applyAlignment="1">
      <alignment horizontal="center" vertical="center" shrinkToFit="1"/>
    </xf>
    <xf numFmtId="0" fontId="26" fillId="0" borderId="19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0" fontId="44" fillId="24" borderId="14" xfId="0" applyFont="1" applyFill="1" applyBorder="1" applyAlignment="1">
      <alignment horizontal="center" vertical="center" wrapText="1"/>
    </xf>
    <xf numFmtId="0" fontId="39" fillId="0" borderId="11" xfId="0" applyFont="1" applyBorder="1" applyAlignment="1">
      <alignment horizontal="left" wrapText="1"/>
    </xf>
    <xf numFmtId="0" fontId="60" fillId="0" borderId="11" xfId="0" applyNumberFormat="1" applyFont="1" applyFill="1" applyBorder="1" applyAlignment="1">
      <alignment horizontal="center" vertical="center" shrinkToFit="1"/>
    </xf>
    <xf numFmtId="0" fontId="26" fillId="0" borderId="10" xfId="0" applyNumberFormat="1" applyFont="1" applyFill="1" applyBorder="1" applyAlignment="1">
      <alignment horizontal="center" vertical="center" shrinkToFit="1"/>
    </xf>
    <xf numFmtId="14" fontId="27" fillId="0" borderId="10" xfId="0" applyNumberFormat="1" applyFont="1" applyFill="1" applyBorder="1" applyAlignment="1">
      <alignment horizontal="center" vertical="center" shrinkToFit="1"/>
    </xf>
    <xf numFmtId="0" fontId="26" fillId="24" borderId="11" xfId="0" applyNumberFormat="1" applyFont="1" applyFill="1" applyBorder="1" applyAlignment="1">
      <alignment horizontal="center" vertical="center" shrinkToFit="1"/>
    </xf>
    <xf numFmtId="0" fontId="29" fillId="24" borderId="11" xfId="0" applyNumberFormat="1" applyFont="1" applyFill="1" applyBorder="1" applyAlignment="1">
      <alignment horizontal="center" vertical="center" shrinkToFit="1"/>
    </xf>
    <xf numFmtId="177" fontId="27" fillId="25" borderId="11" xfId="0" applyNumberFormat="1" applyFont="1" applyFill="1" applyBorder="1" applyAlignment="1">
      <alignment horizontal="center" vertical="center" shrinkToFit="1"/>
    </xf>
    <xf numFmtId="176" fontId="29" fillId="25" borderId="11" xfId="0" applyNumberFormat="1" applyFont="1" applyFill="1" applyBorder="1" applyAlignment="1">
      <alignment horizontal="center" vertical="center" shrinkToFit="1"/>
    </xf>
    <xf numFmtId="0" fontId="67" fillId="0" borderId="11" xfId="0" applyFont="1" applyBorder="1" applyAlignment="1">
      <alignment horizontal="center" vertical="center" wrapText="1"/>
    </xf>
    <xf numFmtId="0" fontId="61" fillId="0" borderId="11" xfId="0" applyFont="1" applyFill="1" applyBorder="1" applyAlignment="1">
      <alignment vertical="center"/>
    </xf>
    <xf numFmtId="0" fontId="68" fillId="0" borderId="11" xfId="0" applyFont="1" applyFill="1" applyBorder="1" applyAlignment="1">
      <alignment horizontal="center" vertical="center"/>
    </xf>
    <xf numFmtId="177" fontId="68" fillId="0" borderId="11" xfId="0" applyNumberFormat="1" applyFont="1" applyFill="1" applyBorder="1" applyAlignment="1">
      <alignment horizontal="center" vertical="center"/>
    </xf>
    <xf numFmtId="0" fontId="61" fillId="0" borderId="11" xfId="0" applyFont="1" applyFill="1" applyBorder="1" applyAlignment="1">
      <alignment horizontal="center" vertical="center"/>
    </xf>
    <xf numFmtId="177" fontId="61" fillId="0" borderId="1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vertical="center"/>
    </xf>
    <xf numFmtId="0" fontId="75" fillId="0" borderId="22" xfId="0" applyFont="1" applyFill="1" applyBorder="1" applyAlignment="1">
      <alignment horizontal="center" vertical="center" wrapText="1"/>
    </xf>
    <xf numFmtId="0" fontId="76" fillId="0" borderId="22" xfId="0" applyFont="1" applyFill="1" applyBorder="1" applyAlignment="1">
      <alignment horizontal="center" vertical="center" wrapText="1"/>
    </xf>
    <xf numFmtId="0" fontId="61" fillId="0" borderId="11" xfId="0" applyFont="1" applyFill="1" applyBorder="1" applyAlignment="1">
      <alignment vertical="center" shrinkToFit="1"/>
    </xf>
    <xf numFmtId="179" fontId="61" fillId="0" borderId="11" xfId="0" applyNumberFormat="1" applyFont="1" applyFill="1" applyBorder="1" applyAlignment="1">
      <alignment horizontal="center" vertical="center"/>
    </xf>
    <xf numFmtId="178" fontId="31" fillId="0" borderId="34" xfId="0" applyNumberFormat="1" applyFont="1" applyFill="1" applyBorder="1" applyAlignment="1">
      <alignment horizontal="center" vertical="center"/>
    </xf>
    <xf numFmtId="0" fontId="54" fillId="24" borderId="10" xfId="0" applyFont="1" applyFill="1" applyBorder="1" applyAlignment="1">
      <alignment horizontal="center" vertical="center" wrapText="1"/>
    </xf>
    <xf numFmtId="0" fontId="26" fillId="0" borderId="10" xfId="0" applyFont="1" applyBorder="1" applyAlignment="1">
      <alignment vertical="center" wrapText="1"/>
    </xf>
    <xf numFmtId="0" fontId="26" fillId="24" borderId="13" xfId="0" applyFont="1" applyFill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177" fontId="49" fillId="24" borderId="11" xfId="0" applyNumberFormat="1" applyFont="1" applyFill="1" applyBorder="1" applyAlignment="1">
      <alignment horizontal="center" vertical="center" shrinkToFit="1"/>
    </xf>
    <xf numFmtId="49" fontId="44" fillId="0" borderId="11" xfId="0" applyNumberFormat="1" applyFont="1" applyBorder="1" applyAlignment="1">
      <alignment horizontal="center" vertical="center"/>
    </xf>
    <xf numFmtId="0" fontId="28" fillId="0" borderId="14" xfId="0" applyFont="1" applyBorder="1" applyAlignment="1">
      <alignment vertical="top" wrapText="1"/>
    </xf>
    <xf numFmtId="0" fontId="31" fillId="24" borderId="14" xfId="0" applyFont="1" applyFill="1" applyBorder="1" applyAlignment="1">
      <alignment horizontal="center" vertical="center" wrapText="1"/>
    </xf>
    <xf numFmtId="0" fontId="50" fillId="24" borderId="11" xfId="0" applyFont="1" applyFill="1" applyBorder="1" applyAlignment="1">
      <alignment horizontal="center" vertical="center" wrapText="1"/>
    </xf>
    <xf numFmtId="0" fontId="50" fillId="24" borderId="12" xfId="0" applyFont="1" applyFill="1" applyBorder="1" applyAlignment="1">
      <alignment horizontal="center" vertical="center" wrapText="1"/>
    </xf>
    <xf numFmtId="0" fontId="54" fillId="24" borderId="11" xfId="0" applyFont="1" applyFill="1" applyBorder="1" applyAlignment="1">
      <alignment horizontal="center" vertical="center" wrapText="1"/>
    </xf>
    <xf numFmtId="0" fontId="54" fillId="24" borderId="14" xfId="0" applyFont="1" applyFill="1" applyBorder="1" applyAlignment="1">
      <alignment horizontal="center" vertical="center" wrapText="1"/>
    </xf>
    <xf numFmtId="180" fontId="31" fillId="24" borderId="12" xfId="0" applyNumberFormat="1" applyFont="1" applyFill="1" applyBorder="1" applyAlignment="1">
      <alignment horizontal="center" vertical="center" shrinkToFit="1"/>
    </xf>
    <xf numFmtId="0" fontId="78" fillId="0" borderId="28" xfId="0" applyFont="1" applyFill="1" applyBorder="1" applyAlignment="1">
      <alignment horizontal="center" vertical="center" wrapText="1"/>
    </xf>
    <xf numFmtId="176" fontId="77" fillId="24" borderId="10" xfId="0" applyNumberFormat="1" applyFont="1" applyFill="1" applyBorder="1" applyAlignment="1">
      <alignment horizontal="center" vertical="center" shrinkToFit="1"/>
    </xf>
    <xf numFmtId="0" fontId="48" fillId="0" borderId="11" xfId="0" applyFont="1" applyFill="1" applyBorder="1" applyAlignment="1">
      <alignment horizontal="center" vertical="center" wrapText="1"/>
    </xf>
    <xf numFmtId="181" fontId="77" fillId="24" borderId="10" xfId="0" applyNumberFormat="1" applyFont="1" applyFill="1" applyBorder="1" applyAlignment="1">
      <alignment horizontal="center" vertical="center" shrinkToFit="1"/>
    </xf>
    <xf numFmtId="1" fontId="31" fillId="24" borderId="21" xfId="0" applyNumberFormat="1" applyFont="1" applyFill="1" applyBorder="1" applyAlignment="1">
      <alignment horizontal="center" vertical="center" shrinkToFit="1"/>
    </xf>
    <xf numFmtId="0" fontId="64" fillId="0" borderId="10" xfId="0" applyFont="1" applyFill="1" applyBorder="1" applyAlignment="1">
      <alignment horizontal="center" vertical="center" wrapText="1"/>
    </xf>
    <xf numFmtId="0" fontId="25" fillId="0" borderId="12" xfId="0" applyFont="1" applyBorder="1" applyAlignment="1">
      <alignment horizontal="left" vertical="center" wrapText="1"/>
    </xf>
    <xf numFmtId="0" fontId="50" fillId="0" borderId="33" xfId="0" applyFont="1" applyFill="1" applyBorder="1" applyAlignment="1">
      <alignment horizontal="center" vertical="center" wrapText="1"/>
    </xf>
    <xf numFmtId="0" fontId="51" fillId="0" borderId="12" xfId="0" applyFont="1" applyFill="1" applyBorder="1" applyAlignment="1">
      <alignment horizontal="center" vertical="center" wrapText="1"/>
    </xf>
    <xf numFmtId="0" fontId="54" fillId="24" borderId="12" xfId="0" applyFont="1" applyFill="1" applyBorder="1" applyAlignment="1">
      <alignment horizontal="center" vertical="center" wrapText="1"/>
    </xf>
    <xf numFmtId="0" fontId="26" fillId="24" borderId="15" xfId="0" applyFont="1" applyFill="1" applyBorder="1" applyAlignment="1">
      <alignment wrapText="1"/>
    </xf>
    <xf numFmtId="0" fontId="79" fillId="0" borderId="10" xfId="0" applyFont="1" applyFill="1" applyBorder="1" applyAlignment="1">
      <alignment horizontal="left" vertical="center" wrapText="1"/>
    </xf>
    <xf numFmtId="180" fontId="26" fillId="24" borderId="11" xfId="0" applyNumberFormat="1" applyFont="1" applyFill="1" applyBorder="1" applyAlignment="1">
      <alignment horizontal="center" vertical="center" wrapText="1"/>
    </xf>
    <xf numFmtId="0" fontId="26" fillId="24" borderId="31" xfId="0" applyFont="1" applyFill="1" applyBorder="1" applyAlignment="1">
      <alignment horizontal="center" vertical="center" wrapText="1"/>
    </xf>
    <xf numFmtId="0" fontId="80" fillId="24" borderId="15" xfId="0" applyFont="1" applyFill="1" applyBorder="1" applyAlignment="1">
      <alignment horizontal="left" vertical="center" wrapText="1"/>
    </xf>
    <xf numFmtId="1" fontId="31" fillId="24" borderId="13" xfId="0" applyNumberFormat="1" applyFont="1" applyFill="1" applyBorder="1" applyAlignment="1">
      <alignment horizontal="center" vertical="center" shrinkToFit="1"/>
    </xf>
    <xf numFmtId="0" fontId="64" fillId="0" borderId="12" xfId="0" applyFont="1" applyFill="1" applyBorder="1" applyAlignment="1">
      <alignment horizontal="center" vertical="center" wrapText="1"/>
    </xf>
    <xf numFmtId="176" fontId="29" fillId="25" borderId="15" xfId="0" applyNumberFormat="1" applyFont="1" applyFill="1" applyBorder="1" applyAlignment="1">
      <alignment horizontal="center" vertical="center" shrinkToFit="1"/>
    </xf>
    <xf numFmtId="49" fontId="36" fillId="0" borderId="14" xfId="0" applyNumberFormat="1" applyFont="1" applyFill="1" applyBorder="1" applyAlignment="1">
      <alignment horizontal="center" vertical="center" textRotation="255"/>
    </xf>
    <xf numFmtId="49" fontId="67" fillId="0" borderId="14" xfId="0" applyNumberFormat="1" applyFont="1" applyFill="1" applyBorder="1" applyAlignment="1">
      <alignment horizontal="center" vertical="center"/>
    </xf>
    <xf numFmtId="0" fontId="81" fillId="24" borderId="17" xfId="0" quotePrefix="1" applyFont="1" applyFill="1" applyBorder="1" applyAlignment="1">
      <alignment horizontal="center" vertical="center"/>
    </xf>
    <xf numFmtId="176" fontId="42" fillId="24" borderId="10" xfId="0" applyNumberFormat="1" applyFont="1" applyFill="1" applyBorder="1" applyAlignment="1">
      <alignment horizontal="center" vertical="center" shrinkToFit="1"/>
    </xf>
    <xf numFmtId="2" fontId="26" fillId="24" borderId="15" xfId="0" applyNumberFormat="1" applyFont="1" applyFill="1" applyBorder="1" applyAlignment="1">
      <alignment horizontal="center" vertical="top" wrapText="1"/>
    </xf>
    <xf numFmtId="2" fontId="26" fillId="24" borderId="10" xfId="0" applyNumberFormat="1" applyFont="1" applyFill="1" applyBorder="1" applyAlignment="1">
      <alignment horizontal="center" vertical="top" wrapText="1"/>
    </xf>
    <xf numFmtId="0" fontId="26" fillId="0" borderId="10" xfId="0" applyFont="1" applyBorder="1" applyAlignment="1">
      <alignment vertical="center"/>
    </xf>
    <xf numFmtId="0" fontId="16" fillId="24" borderId="16" xfId="0" applyFont="1" applyFill="1" applyBorder="1" applyAlignment="1">
      <alignment horizontal="center" vertical="top" wrapText="1"/>
    </xf>
    <xf numFmtId="2" fontId="26" fillId="24" borderId="17" xfId="0" applyNumberFormat="1" applyFont="1" applyFill="1" applyBorder="1" applyAlignment="1">
      <alignment horizontal="center" vertical="center" wrapText="1"/>
    </xf>
    <xf numFmtId="2" fontId="35" fillId="24" borderId="10" xfId="0" applyNumberFormat="1" applyFont="1" applyFill="1" applyBorder="1" applyAlignment="1">
      <alignment horizontal="center" vertical="top" wrapText="1"/>
    </xf>
    <xf numFmtId="0" fontId="48" fillId="24" borderId="11" xfId="0" applyFont="1" applyFill="1" applyBorder="1" applyAlignment="1">
      <alignment horizontal="center" vertical="top" wrapText="1"/>
    </xf>
    <xf numFmtId="0" fontId="82" fillId="0" borderId="0" xfId="0" applyFont="1" applyAlignment="1">
      <alignment horizontal="left" vertical="center"/>
    </xf>
    <xf numFmtId="0" fontId="82" fillId="0" borderId="0" xfId="0" applyFont="1">
      <alignment vertical="center"/>
    </xf>
    <xf numFmtId="0" fontId="82" fillId="0" borderId="0" xfId="0" applyFont="1" applyFill="1" applyAlignment="1">
      <alignment horizontal="center" vertical="center"/>
    </xf>
    <xf numFmtId="177" fontId="82" fillId="0" borderId="0" xfId="0" applyNumberFormat="1" applyFont="1" applyFill="1">
      <alignment vertical="center"/>
    </xf>
    <xf numFmtId="0" fontId="55" fillId="0" borderId="10" xfId="0" applyNumberFormat="1" applyFont="1" applyFill="1" applyBorder="1" applyAlignment="1">
      <alignment horizontal="center" vertical="center" shrinkToFit="1"/>
    </xf>
    <xf numFmtId="176" fontId="29" fillId="24" borderId="11" xfId="0" applyNumberFormat="1" applyFont="1" applyFill="1" applyBorder="1" applyAlignment="1">
      <alignment horizontal="center" vertical="center" shrinkToFit="1"/>
    </xf>
    <xf numFmtId="0" fontId="36" fillId="0" borderId="16" xfId="0" applyFont="1" applyFill="1" applyBorder="1" applyAlignment="1">
      <alignment horizontal="center" vertical="top" wrapText="1"/>
    </xf>
    <xf numFmtId="0" fontId="36" fillId="0" borderId="14" xfId="0" applyFont="1" applyFill="1" applyBorder="1" applyAlignment="1">
      <alignment horizontal="center" vertical="top" wrapText="1"/>
    </xf>
    <xf numFmtId="0" fontId="26" fillId="0" borderId="10" xfId="0" applyFont="1" applyFill="1" applyBorder="1" applyAlignment="1">
      <alignment wrapText="1"/>
    </xf>
    <xf numFmtId="0" fontId="25" fillId="0" borderId="10" xfId="0" applyFont="1" applyBorder="1" applyAlignment="1">
      <alignment horizontal="left" vertical="center" wrapText="1"/>
    </xf>
    <xf numFmtId="0" fontId="50" fillId="0" borderId="15" xfId="0" applyFont="1" applyFill="1" applyBorder="1" applyAlignment="1">
      <alignment horizontal="center" vertical="center" wrapText="1"/>
    </xf>
    <xf numFmtId="0" fontId="70" fillId="0" borderId="10" xfId="0" applyFont="1" applyFill="1" applyBorder="1" applyAlignment="1">
      <alignment horizontal="center" vertical="center" wrapText="1"/>
    </xf>
    <xf numFmtId="178" fontId="31" fillId="0" borderId="35" xfId="0" applyNumberFormat="1" applyFont="1" applyFill="1" applyBorder="1" applyAlignment="1">
      <alignment horizontal="center" vertical="center"/>
    </xf>
    <xf numFmtId="49" fontId="22" fillId="24" borderId="11" xfId="0" applyNumberFormat="1" applyFont="1" applyFill="1" applyBorder="1" applyAlignment="1">
      <alignment horizontal="left" vertical="center"/>
    </xf>
    <xf numFmtId="0" fontId="25" fillId="24" borderId="11" xfId="0" applyNumberFormat="1" applyFont="1" applyFill="1" applyBorder="1" applyAlignment="1">
      <alignment horizontal="center" vertical="center" shrinkToFit="1"/>
    </xf>
    <xf numFmtId="0" fontId="26" fillId="24" borderId="10" xfId="0" applyFont="1" applyFill="1" applyBorder="1" applyAlignment="1">
      <alignment horizontal="center" vertical="center" shrinkToFit="1"/>
    </xf>
    <xf numFmtId="0" fontId="26" fillId="24" borderId="10" xfId="0" applyFont="1" applyFill="1" applyBorder="1" applyAlignment="1">
      <alignment horizontal="center" vertical="center"/>
    </xf>
    <xf numFmtId="0" fontId="26" fillId="24" borderId="0" xfId="0" applyFont="1" applyFill="1" applyBorder="1" applyAlignment="1">
      <alignment horizontal="center" vertical="center" wrapText="1"/>
    </xf>
    <xf numFmtId="0" fontId="26" fillId="24" borderId="17" xfId="0" quotePrefix="1" applyFont="1" applyFill="1" applyBorder="1" applyAlignment="1">
      <alignment horizontal="center" vertical="center"/>
    </xf>
    <xf numFmtId="49" fontId="36" fillId="0" borderId="14" xfId="0" applyNumberFormat="1" applyFont="1" applyFill="1" applyBorder="1" applyAlignment="1">
      <alignment horizontal="center" vertical="center"/>
    </xf>
    <xf numFmtId="49" fontId="26" fillId="0" borderId="10" xfId="0" applyNumberFormat="1" applyFont="1" applyFill="1" applyBorder="1" applyAlignment="1">
      <alignment horizontal="left" vertical="center"/>
    </xf>
    <xf numFmtId="0" fontId="26" fillId="24" borderId="10" xfId="0" applyFont="1" applyFill="1" applyBorder="1" applyAlignment="1">
      <alignment horizontal="left" shrinkToFit="1"/>
    </xf>
    <xf numFmtId="177" fontId="26" fillId="24" borderId="10" xfId="0" applyNumberFormat="1" applyFont="1" applyFill="1" applyBorder="1" applyAlignment="1">
      <alignment horizontal="center" shrinkToFit="1"/>
    </xf>
    <xf numFmtId="181" fontId="72" fillId="24" borderId="11" xfId="0" applyNumberFormat="1" applyFont="1" applyFill="1" applyBorder="1" applyAlignment="1">
      <alignment horizontal="center" vertical="center" shrinkToFit="1"/>
    </xf>
    <xf numFmtId="0" fontId="26" fillId="24" borderId="16" xfId="0" applyFont="1" applyFill="1" applyBorder="1" applyAlignment="1">
      <alignment horizontal="center" vertical="center"/>
    </xf>
    <xf numFmtId="0" fontId="26" fillId="24" borderId="11" xfId="0" applyFont="1" applyFill="1" applyBorder="1" applyAlignment="1">
      <alignment horizontal="center" vertical="center"/>
    </xf>
    <xf numFmtId="0" fontId="26" fillId="24" borderId="31" xfId="0" applyFont="1" applyFill="1" applyBorder="1" applyAlignment="1">
      <alignment horizontal="left" vertical="center"/>
    </xf>
    <xf numFmtId="0" fontId="28" fillId="24" borderId="10" xfId="0" quotePrefix="1" applyFont="1" applyFill="1" applyBorder="1" applyAlignment="1">
      <alignment horizontal="center" vertical="center"/>
    </xf>
    <xf numFmtId="0" fontId="36" fillId="24" borderId="17" xfId="0" applyFont="1" applyFill="1" applyBorder="1" applyAlignment="1">
      <alignment horizontal="left" wrapText="1"/>
    </xf>
    <xf numFmtId="180" fontId="31" fillId="24" borderId="27" xfId="0" applyNumberFormat="1" applyFont="1" applyFill="1" applyBorder="1" applyAlignment="1">
      <alignment horizontal="center" vertical="center" shrinkToFit="1"/>
    </xf>
    <xf numFmtId="0" fontId="63" fillId="0" borderId="10" xfId="0" applyFont="1" applyFill="1" applyBorder="1" applyAlignment="1">
      <alignment horizontal="center" vertical="center" wrapText="1"/>
    </xf>
    <xf numFmtId="0" fontId="63" fillId="26" borderId="36" xfId="0" applyFont="1" applyFill="1" applyBorder="1" applyAlignment="1">
      <alignment horizontal="center" vertical="center" wrapText="1"/>
    </xf>
    <xf numFmtId="0" fontId="63" fillId="24" borderId="37" xfId="0" applyFont="1" applyFill="1" applyBorder="1" applyAlignment="1">
      <alignment horizontal="center" vertical="center" wrapText="1"/>
    </xf>
    <xf numFmtId="0" fontId="63" fillId="0" borderId="11" xfId="0" applyFont="1" applyFill="1" applyBorder="1" applyAlignment="1">
      <alignment horizontal="center" vertical="center" wrapText="1"/>
    </xf>
    <xf numFmtId="0" fontId="63" fillId="24" borderId="10" xfId="0" applyFont="1" applyFill="1" applyBorder="1" applyAlignment="1">
      <alignment horizontal="center" vertical="center" wrapText="1"/>
    </xf>
    <xf numFmtId="0" fontId="63" fillId="24" borderId="11" xfId="0" applyFont="1" applyFill="1" applyBorder="1" applyAlignment="1">
      <alignment horizontal="center" vertical="center" wrapText="1"/>
    </xf>
    <xf numFmtId="0" fontId="63" fillId="24" borderId="12" xfId="0" applyFont="1" applyFill="1" applyBorder="1" applyAlignment="1">
      <alignment horizontal="center" vertical="center" wrapText="1"/>
    </xf>
    <xf numFmtId="0" fontId="74" fillId="0" borderId="0" xfId="0" applyFont="1" applyAlignment="1">
      <alignment horizontal="left" vertical="center"/>
    </xf>
    <xf numFmtId="0" fontId="30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vertical="center"/>
    </xf>
    <xf numFmtId="0" fontId="30" fillId="0" borderId="29" xfId="0" applyNumberFormat="1" applyFont="1" applyBorder="1" applyAlignment="1">
      <alignment horizontal="center" vertical="center" wrapText="1"/>
    </xf>
    <xf numFmtId="0" fontId="57" fillId="0" borderId="29" xfId="0" applyNumberFormat="1" applyFont="1" applyBorder="1" applyAlignment="1">
      <alignment horizontal="center" vertical="center" wrapText="1"/>
    </xf>
    <xf numFmtId="0" fontId="62" fillId="24" borderId="10" xfId="0" applyFont="1" applyFill="1" applyBorder="1" applyAlignment="1">
      <alignment horizontal="left" vertical="top" wrapText="1"/>
    </xf>
    <xf numFmtId="0" fontId="59" fillId="24" borderId="10" xfId="0" applyFont="1" applyFill="1" applyBorder="1" applyAlignment="1">
      <alignment vertical="center" wrapText="1"/>
    </xf>
    <xf numFmtId="0" fontId="45" fillId="0" borderId="14" xfId="0" applyFont="1" applyFill="1" applyBorder="1" applyAlignment="1">
      <alignment horizontal="center" vertical="center" wrapText="1"/>
    </xf>
    <xf numFmtId="0" fontId="45" fillId="0" borderId="11" xfId="0" applyFont="1" applyFill="1" applyBorder="1" applyAlignment="1">
      <alignment horizontal="center" vertical="center" wrapText="1"/>
    </xf>
    <xf numFmtId="49" fontId="29" fillId="0" borderId="16" xfId="0" applyNumberFormat="1" applyFont="1" applyBorder="1" applyAlignment="1">
      <alignment horizontal="center" vertical="center" wrapText="1"/>
    </xf>
    <xf numFmtId="49" fontId="29" fillId="0" borderId="14" xfId="0" applyNumberFormat="1" applyFont="1" applyBorder="1" applyAlignment="1">
      <alignment horizontal="center" vertical="center" wrapText="1"/>
    </xf>
    <xf numFmtId="49" fontId="29" fillId="0" borderId="11" xfId="0" applyNumberFormat="1" applyFont="1" applyBorder="1" applyAlignment="1">
      <alignment horizontal="center" vertical="center" wrapText="1"/>
    </xf>
    <xf numFmtId="49" fontId="29" fillId="0" borderId="10" xfId="0" applyNumberFormat="1" applyFont="1" applyBorder="1" applyAlignment="1">
      <alignment horizontal="center" vertical="center" wrapText="1"/>
    </xf>
    <xf numFmtId="14" fontId="27" fillId="0" borderId="10" xfId="0" applyNumberFormat="1" applyFont="1" applyFill="1" applyBorder="1" applyAlignment="1">
      <alignment horizontal="center" vertical="center" shrinkToFit="1"/>
    </xf>
    <xf numFmtId="0" fontId="19" fillId="24" borderId="0" xfId="0" applyFont="1" applyFill="1" applyBorder="1" applyAlignment="1">
      <alignment horizontal="left" vertical="center" shrinkToFit="1"/>
    </xf>
    <xf numFmtId="0" fontId="29" fillId="0" borderId="10" xfId="0" applyFont="1" applyBorder="1" applyAlignment="1">
      <alignment horizontal="center" vertical="center" wrapText="1" shrinkToFit="1"/>
    </xf>
    <xf numFmtId="0" fontId="0" fillId="0" borderId="0" xfId="0" applyAlignment="1">
      <alignment horizontal="right" vertical="center"/>
    </xf>
    <xf numFmtId="0" fontId="29" fillId="0" borderId="28" xfId="0" applyFont="1" applyBorder="1" applyAlignment="1">
      <alignment horizontal="left" vertical="center"/>
    </xf>
    <xf numFmtId="0" fontId="28" fillId="0" borderId="28" xfId="0" applyFont="1" applyBorder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43">
    <cellStyle name="20% - 輔色1" xfId="1" builtinId="30" customBuiltin="1"/>
    <cellStyle name="20% - 輔色2" xfId="2" builtinId="34" customBuiltin="1"/>
    <cellStyle name="20% - 輔色3" xfId="3" builtinId="38" customBuiltin="1"/>
    <cellStyle name="20% - 輔色4" xfId="4" builtinId="42" customBuiltin="1"/>
    <cellStyle name="20% - 輔色5" xfId="5" builtinId="46" customBuiltin="1"/>
    <cellStyle name="20% - 輔色6" xfId="6" builtinId="50" customBuiltin="1"/>
    <cellStyle name="40% - 輔色1" xfId="7" builtinId="31" customBuiltin="1"/>
    <cellStyle name="40% - 輔色2" xfId="8" builtinId="35" customBuiltin="1"/>
    <cellStyle name="40% - 輔色3" xfId="9" builtinId="39" customBuiltin="1"/>
    <cellStyle name="40% - 輔色4" xfId="10" builtinId="43" customBuiltin="1"/>
    <cellStyle name="40% - 輔色5" xfId="11" builtinId="47" customBuiltin="1"/>
    <cellStyle name="40% - 輔色6" xfId="12" builtinId="51" customBuiltin="1"/>
    <cellStyle name="60% - 輔色1" xfId="13" builtinId="32" customBuiltin="1"/>
    <cellStyle name="60% - 輔色2" xfId="14" builtinId="36" customBuiltin="1"/>
    <cellStyle name="60% - 輔色3" xfId="15" builtinId="40" customBuiltin="1"/>
    <cellStyle name="60% - 輔色4" xfId="16" builtinId="44" customBuiltin="1"/>
    <cellStyle name="60% - 輔色5" xfId="17" builtinId="48" customBuiltin="1"/>
    <cellStyle name="60% - 輔色6" xfId="18" builtinId="52" customBuiltin="1"/>
    <cellStyle name="一般" xfId="0" builtinId="0"/>
    <cellStyle name="一般 2" xfId="42"/>
    <cellStyle name="中等" xfId="19" builtinId="28" customBuiltin="1"/>
    <cellStyle name="合計" xfId="20" builtinId="25" customBuiltin="1"/>
    <cellStyle name="好" xfId="21" builtinId="26" customBuiltin="1"/>
    <cellStyle name="計算方式" xfId="22" builtinId="22" customBuiltin="1"/>
    <cellStyle name="連結的儲存格" xfId="23" builtinId="24" customBuiltin="1"/>
    <cellStyle name="備註" xfId="24" builtinId="10" customBuiltin="1"/>
    <cellStyle name="說明文字" xfId="25" builtinId="53" customBuiltin="1"/>
    <cellStyle name="輔色1" xfId="26" builtinId="29" customBuiltin="1"/>
    <cellStyle name="輔色2" xfId="27" builtinId="33" customBuiltin="1"/>
    <cellStyle name="輔色3" xfId="28" builtinId="37" customBuiltin="1"/>
    <cellStyle name="輔色4" xfId="29" builtinId="41" customBuiltin="1"/>
    <cellStyle name="輔色5" xfId="30" builtinId="45" customBuiltin="1"/>
    <cellStyle name="輔色6" xfId="31" builtinId="49" customBuiltin="1"/>
    <cellStyle name="標題" xfId="32" builtinId="15" customBuiltin="1"/>
    <cellStyle name="標題 1" xfId="33" builtinId="16" customBuiltin="1"/>
    <cellStyle name="標題 2" xfId="34" builtinId="17" customBuiltin="1"/>
    <cellStyle name="標題 3" xfId="35" builtinId="18" customBuiltin="1"/>
    <cellStyle name="標題 4" xfId="36" builtinId="19" customBuiltin="1"/>
    <cellStyle name="輸入" xfId="37" builtinId="20" customBuiltin="1"/>
    <cellStyle name="輸出" xfId="38" builtinId="21" customBuiltin="1"/>
    <cellStyle name="檢查儲存格" xfId="39" builtinId="23" customBuiltin="1"/>
    <cellStyle name="壞" xfId="40" builtinId="27" customBuiltin="1"/>
    <cellStyle name="警告文字" xfId="41" builtinId="11" customBuiltin="1"/>
  </cellStyles>
  <dxfs count="0"/>
  <tableStyles count="0" defaultTableStyle="TableStyleMedium9" defaultPivotStyle="PivotStyleLight16"/>
  <colors>
    <mruColors>
      <color rgb="FF008000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zoomScaleNormal="100" workbookViewId="0">
      <selection activeCell="B7" sqref="B7"/>
    </sheetView>
  </sheetViews>
  <sheetFormatPr defaultRowHeight="16.5"/>
  <cols>
    <col min="1" max="1" width="11.875" customWidth="1"/>
    <col min="2" max="2" width="8.125" customWidth="1"/>
    <col min="3" max="3" width="16.125" customWidth="1"/>
    <col min="4" max="4" width="17.125" customWidth="1"/>
    <col min="5" max="5" width="8.375" customWidth="1"/>
    <col min="6" max="6" width="12.125" customWidth="1"/>
    <col min="7" max="7" width="2.5" style="9" customWidth="1"/>
    <col min="8" max="13" width="3.125" customWidth="1"/>
    <col min="14" max="14" width="3.625" customWidth="1"/>
    <col min="15" max="19" width="0" hidden="1" customWidth="1"/>
  </cols>
  <sheetData>
    <row r="1" spans="1:15" ht="30.75" customHeight="1">
      <c r="A1" s="313" t="s">
        <v>49</v>
      </c>
      <c r="B1" s="313"/>
      <c r="C1" s="313"/>
      <c r="D1" s="313"/>
      <c r="E1" s="313"/>
      <c r="F1" s="313"/>
      <c r="G1" s="314"/>
      <c r="H1" s="314"/>
      <c r="I1" s="314"/>
      <c r="J1" s="314"/>
      <c r="K1" s="227"/>
      <c r="L1" s="140"/>
    </row>
    <row r="2" spans="1:15" ht="35.25" customHeight="1" thickBot="1">
      <c r="A2" s="139"/>
      <c r="B2" s="315" t="s">
        <v>254</v>
      </c>
      <c r="C2" s="315"/>
      <c r="D2" s="316" t="s">
        <v>194</v>
      </c>
      <c r="E2" s="316"/>
      <c r="F2" s="316"/>
      <c r="G2" s="22"/>
      <c r="H2" s="140"/>
      <c r="I2" s="140"/>
      <c r="J2" s="140"/>
      <c r="K2" s="227"/>
      <c r="L2" s="140"/>
    </row>
    <row r="3" spans="1:15" ht="71.25" customHeight="1" thickBot="1">
      <c r="A3" s="23" t="s">
        <v>50</v>
      </c>
      <c r="B3" s="24" t="s">
        <v>51</v>
      </c>
      <c r="C3" s="24" t="s">
        <v>52</v>
      </c>
      <c r="D3" s="24" t="s">
        <v>53</v>
      </c>
      <c r="E3" s="24" t="s">
        <v>43</v>
      </c>
      <c r="F3" s="24" t="s">
        <v>54</v>
      </c>
      <c r="G3" s="25" t="s">
        <v>55</v>
      </c>
      <c r="H3" s="26" t="s">
        <v>56</v>
      </c>
      <c r="I3" s="17" t="s">
        <v>57</v>
      </c>
      <c r="J3" s="19" t="s">
        <v>58</v>
      </c>
      <c r="K3" s="229" t="s">
        <v>92</v>
      </c>
      <c r="L3" s="18" t="s">
        <v>90</v>
      </c>
      <c r="M3" s="228" t="s">
        <v>91</v>
      </c>
      <c r="N3" s="27" t="s">
        <v>59</v>
      </c>
    </row>
    <row r="4" spans="1:15" ht="36.75" customHeight="1">
      <c r="A4" s="141" t="s">
        <v>196</v>
      </c>
      <c r="B4" s="206" t="s">
        <v>259</v>
      </c>
      <c r="C4" s="165" t="s">
        <v>208</v>
      </c>
      <c r="D4" s="162" t="s">
        <v>261</v>
      </c>
      <c r="E4" s="166" t="s">
        <v>78</v>
      </c>
      <c r="F4" s="207" t="s">
        <v>209</v>
      </c>
      <c r="G4" s="307"/>
      <c r="H4" s="177">
        <v>6.4285714285714288</v>
      </c>
      <c r="I4" s="122">
        <v>2.1562337662337665</v>
      </c>
      <c r="J4" s="122">
        <v>1.9500000000000002</v>
      </c>
      <c r="K4" s="122">
        <v>2.5</v>
      </c>
      <c r="L4" s="52"/>
      <c r="M4" s="8"/>
      <c r="N4" s="107">
        <v>773</v>
      </c>
      <c r="O4" t="s">
        <v>47</v>
      </c>
    </row>
    <row r="5" spans="1:15" ht="36.75" customHeight="1">
      <c r="A5" s="141" t="s">
        <v>197</v>
      </c>
      <c r="B5" s="206" t="s">
        <v>76</v>
      </c>
      <c r="C5" s="165" t="s">
        <v>210</v>
      </c>
      <c r="D5" s="162" t="s">
        <v>211</v>
      </c>
      <c r="E5" s="246" t="s">
        <v>98</v>
      </c>
      <c r="F5" s="207" t="s">
        <v>233</v>
      </c>
      <c r="G5" s="308" t="s">
        <v>255</v>
      </c>
      <c r="H5" s="177">
        <v>6.4285714285714288</v>
      </c>
      <c r="I5" s="122">
        <v>2.1562337662337665</v>
      </c>
      <c r="J5" s="122">
        <v>1.9500000000000002</v>
      </c>
      <c r="K5" s="122">
        <v>2.5</v>
      </c>
      <c r="L5" s="52">
        <v>1</v>
      </c>
      <c r="M5" s="8"/>
      <c r="N5" s="107">
        <v>773</v>
      </c>
    </row>
    <row r="6" spans="1:15" ht="36.75" customHeight="1">
      <c r="A6" s="141" t="s">
        <v>198</v>
      </c>
      <c r="B6" s="181" t="s">
        <v>100</v>
      </c>
      <c r="C6" s="165" t="s">
        <v>212</v>
      </c>
      <c r="D6" s="51" t="s">
        <v>213</v>
      </c>
      <c r="E6" s="166"/>
      <c r="F6" s="163"/>
      <c r="G6" s="309"/>
      <c r="H6" s="122">
        <v>6.2352941176470589</v>
      </c>
      <c r="I6" s="177">
        <v>3.1077922077922078</v>
      </c>
      <c r="J6" s="122">
        <v>1.17</v>
      </c>
      <c r="K6" s="122">
        <v>2.5</v>
      </c>
      <c r="L6" s="52"/>
      <c r="M6" s="8"/>
      <c r="N6" s="107">
        <v>811</v>
      </c>
    </row>
    <row r="7" spans="1:15" ht="36.75" customHeight="1">
      <c r="A7" s="141" t="s">
        <v>199</v>
      </c>
      <c r="B7" s="180" t="s">
        <v>76</v>
      </c>
      <c r="C7" s="33" t="s">
        <v>214</v>
      </c>
      <c r="D7" s="164" t="s">
        <v>262</v>
      </c>
      <c r="E7" s="166" t="s">
        <v>78</v>
      </c>
      <c r="F7" s="233" t="s">
        <v>215</v>
      </c>
      <c r="G7" s="305" t="s">
        <v>255</v>
      </c>
      <c r="H7" s="183">
        <v>6</v>
      </c>
      <c r="I7" s="178">
        <v>2.5142857142857138</v>
      </c>
      <c r="J7" s="149">
        <v>1.8699999999999999</v>
      </c>
      <c r="K7" s="149">
        <v>2.5</v>
      </c>
      <c r="L7" s="6">
        <v>1</v>
      </c>
      <c r="M7" s="6"/>
      <c r="N7" s="107">
        <v>768</v>
      </c>
      <c r="O7" t="s">
        <v>46</v>
      </c>
    </row>
    <row r="8" spans="1:15" ht="36.75" customHeight="1">
      <c r="A8" s="148" t="s">
        <v>200</v>
      </c>
      <c r="B8" s="284" t="s">
        <v>257</v>
      </c>
      <c r="C8" s="285" t="s">
        <v>216</v>
      </c>
      <c r="D8" s="164" t="s">
        <v>217</v>
      </c>
      <c r="E8" s="251" t="s">
        <v>112</v>
      </c>
      <c r="F8" s="286" t="s">
        <v>218</v>
      </c>
      <c r="G8" s="309"/>
      <c r="H8" s="261">
        <v>6</v>
      </c>
      <c r="I8" s="122">
        <v>2.2999999999999998</v>
      </c>
      <c r="J8" s="177">
        <v>1.7000000000000002</v>
      </c>
      <c r="K8" s="177">
        <v>2.5</v>
      </c>
      <c r="L8" s="52"/>
      <c r="M8" s="8"/>
      <c r="N8" s="287">
        <v>753</v>
      </c>
    </row>
    <row r="9" spans="1:15" ht="36.75" customHeight="1" thickBot="1">
      <c r="A9" s="142" t="s">
        <v>201</v>
      </c>
      <c r="B9" s="252" t="s">
        <v>256</v>
      </c>
      <c r="C9" s="253" t="s">
        <v>219</v>
      </c>
      <c r="D9" s="254" t="s">
        <v>220</v>
      </c>
      <c r="E9" s="262" t="s">
        <v>113</v>
      </c>
      <c r="F9" s="255" t="s">
        <v>221</v>
      </c>
      <c r="G9" s="306" t="s">
        <v>253</v>
      </c>
      <c r="H9" s="304">
        <v>6.3932330827067672</v>
      </c>
      <c r="I9" s="124">
        <v>2.4545454545454541</v>
      </c>
      <c r="J9" s="245">
        <v>1.575</v>
      </c>
      <c r="K9" s="245">
        <v>2.5</v>
      </c>
      <c r="L9" s="53"/>
      <c r="M9" s="7"/>
      <c r="N9" s="232">
        <v>783</v>
      </c>
    </row>
    <row r="10" spans="1:15" ht="36.75" customHeight="1">
      <c r="A10" s="141" t="s">
        <v>203</v>
      </c>
      <c r="B10" s="179" t="s">
        <v>259</v>
      </c>
      <c r="C10" s="241" t="s">
        <v>222</v>
      </c>
      <c r="D10" s="51" t="s">
        <v>223</v>
      </c>
      <c r="E10" s="166" t="s">
        <v>78</v>
      </c>
      <c r="F10" s="243" t="s">
        <v>230</v>
      </c>
      <c r="G10" s="310"/>
      <c r="H10" s="183">
        <v>6</v>
      </c>
      <c r="I10" s="178">
        <v>3.0931818181818178</v>
      </c>
      <c r="J10" s="149">
        <v>1.88</v>
      </c>
      <c r="K10" s="149">
        <v>2.5</v>
      </c>
      <c r="L10" s="6"/>
      <c r="M10" s="6"/>
      <c r="N10" s="107">
        <v>811</v>
      </c>
    </row>
    <row r="11" spans="1:15" ht="36.75" customHeight="1">
      <c r="A11" s="141" t="s">
        <v>204</v>
      </c>
      <c r="B11" s="206" t="s">
        <v>77</v>
      </c>
      <c r="C11" s="241" t="s">
        <v>186</v>
      </c>
      <c r="D11" s="51" t="s">
        <v>229</v>
      </c>
      <c r="E11" s="246" t="s">
        <v>98</v>
      </c>
      <c r="F11" s="244" t="s">
        <v>224</v>
      </c>
      <c r="G11" s="308" t="s">
        <v>255</v>
      </c>
      <c r="H11" s="250">
        <v>6</v>
      </c>
      <c r="I11" s="176">
        <v>3.0821428571428573</v>
      </c>
      <c r="J11" s="176">
        <v>1.32</v>
      </c>
      <c r="K11" s="122">
        <v>2.5</v>
      </c>
      <c r="L11" s="240">
        <v>1</v>
      </c>
      <c r="M11" s="6"/>
      <c r="N11" s="107">
        <v>797</v>
      </c>
    </row>
    <row r="12" spans="1:15" ht="36.75" customHeight="1">
      <c r="A12" s="148" t="s">
        <v>205</v>
      </c>
      <c r="B12" s="181" t="s">
        <v>101</v>
      </c>
      <c r="C12" s="138" t="s">
        <v>225</v>
      </c>
      <c r="D12" s="54" t="s">
        <v>252</v>
      </c>
      <c r="E12" s="166" t="s">
        <v>78</v>
      </c>
      <c r="F12" s="233" t="s">
        <v>231</v>
      </c>
      <c r="G12" s="309"/>
      <c r="H12" s="185">
        <v>6</v>
      </c>
      <c r="I12" s="122">
        <v>2.5298701298701296</v>
      </c>
      <c r="J12" s="122">
        <v>0.96</v>
      </c>
      <c r="K12" s="178">
        <v>2.5</v>
      </c>
      <c r="L12" s="52"/>
      <c r="M12" s="8"/>
      <c r="N12" s="107">
        <v>746</v>
      </c>
    </row>
    <row r="13" spans="1:15" ht="36.75" customHeight="1">
      <c r="A13" s="148" t="s">
        <v>206</v>
      </c>
      <c r="B13" s="180" t="s">
        <v>76</v>
      </c>
      <c r="C13" s="138" t="s">
        <v>226</v>
      </c>
      <c r="D13" s="54" t="s">
        <v>227</v>
      </c>
      <c r="E13" s="166" t="s">
        <v>78</v>
      </c>
      <c r="F13" s="243" t="s">
        <v>228</v>
      </c>
      <c r="G13" s="305" t="s">
        <v>255</v>
      </c>
      <c r="H13" s="184">
        <v>6</v>
      </c>
      <c r="I13" s="122">
        <v>3.0714285714285712</v>
      </c>
      <c r="J13" s="122">
        <v>1.23</v>
      </c>
      <c r="K13" s="123">
        <v>2.5</v>
      </c>
      <c r="L13" s="52">
        <v>1</v>
      </c>
      <c r="M13" s="8"/>
      <c r="N13" s="107">
        <v>794</v>
      </c>
      <c r="O13" t="s">
        <v>48</v>
      </c>
    </row>
    <row r="14" spans="1:15" ht="36.75" customHeight="1" thickBot="1">
      <c r="A14" s="167" t="s">
        <v>207</v>
      </c>
      <c r="B14" s="252" t="s">
        <v>260</v>
      </c>
      <c r="C14" s="242" t="s">
        <v>115</v>
      </c>
      <c r="D14" s="143" t="s">
        <v>232</v>
      </c>
      <c r="E14" s="262" t="s">
        <v>78</v>
      </c>
      <c r="F14" s="255" t="s">
        <v>114</v>
      </c>
      <c r="G14" s="311"/>
      <c r="H14" s="182">
        <v>6</v>
      </c>
      <c r="I14" s="124">
        <v>2.5999999999999996</v>
      </c>
      <c r="J14" s="124">
        <v>2</v>
      </c>
      <c r="K14" s="124">
        <v>2.5</v>
      </c>
      <c r="L14" s="53"/>
      <c r="M14" s="7"/>
      <c r="N14" s="232">
        <v>778</v>
      </c>
    </row>
    <row r="15" spans="1:15" ht="28.5" customHeight="1">
      <c r="A15" s="34" t="s">
        <v>71</v>
      </c>
      <c r="B15" s="35"/>
      <c r="C15" s="35"/>
      <c r="D15" s="36" t="s">
        <v>72</v>
      </c>
      <c r="E15" s="35"/>
      <c r="F15" s="37"/>
      <c r="G15" s="34" t="s">
        <v>73</v>
      </c>
      <c r="H15" s="37"/>
      <c r="I15" s="37"/>
      <c r="J15" s="37"/>
      <c r="K15" s="37"/>
      <c r="L15" s="20"/>
      <c r="M15" s="5"/>
      <c r="N15" s="5"/>
    </row>
    <row r="16" spans="1:15" ht="21">
      <c r="A16" s="312" t="s">
        <v>79</v>
      </c>
      <c r="B16" s="312"/>
      <c r="C16" s="312"/>
      <c r="D16" s="312"/>
      <c r="E16" s="312"/>
      <c r="F16" s="312"/>
      <c r="G16" s="312"/>
      <c r="H16" s="312"/>
      <c r="I16" s="312"/>
      <c r="J16" s="312"/>
      <c r="K16" s="312"/>
      <c r="L16" s="312"/>
      <c r="M16" s="312"/>
      <c r="N16" s="312"/>
    </row>
    <row r="21" spans="6:7">
      <c r="F21" s="9"/>
      <c r="G21"/>
    </row>
  </sheetData>
  <mergeCells count="4">
    <mergeCell ref="A16:N16"/>
    <mergeCell ref="A1:J1"/>
    <mergeCell ref="B2:C2"/>
    <mergeCell ref="D2:F2"/>
  </mergeCells>
  <phoneticPr fontId="20" type="noConversion"/>
  <printOptions horizontalCentered="1"/>
  <pageMargins left="0.19685039370078741" right="0" top="0" bottom="0" header="0.51181102362204722" footer="0"/>
  <pageSetup paperSize="9" orientation="portrait" copies="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workbookViewId="0">
      <selection activeCell="H7" sqref="H7"/>
    </sheetView>
  </sheetViews>
  <sheetFormatPr defaultRowHeight="16.5"/>
  <cols>
    <col min="1" max="1" width="11.875" customWidth="1"/>
    <col min="2" max="2" width="8.125" customWidth="1"/>
    <col min="3" max="3" width="16.125" customWidth="1"/>
    <col min="4" max="4" width="17.125" customWidth="1"/>
    <col min="5" max="5" width="8.375" customWidth="1"/>
    <col min="6" max="6" width="12.125" customWidth="1"/>
    <col min="7" max="7" width="2.5" style="9" customWidth="1"/>
    <col min="8" max="13" width="3.125" customWidth="1"/>
    <col min="14" max="14" width="3.625" customWidth="1"/>
  </cols>
  <sheetData>
    <row r="1" spans="1:14" ht="30.75" customHeight="1">
      <c r="A1" s="313" t="s">
        <v>49</v>
      </c>
      <c r="B1" s="313"/>
      <c r="C1" s="313"/>
      <c r="D1" s="313"/>
      <c r="E1" s="313"/>
      <c r="F1" s="313"/>
      <c r="G1" s="314"/>
      <c r="H1" s="314"/>
      <c r="I1" s="314"/>
      <c r="J1" s="314"/>
      <c r="K1" s="227"/>
      <c r="L1" s="140"/>
    </row>
    <row r="2" spans="1:14" ht="34.5" customHeight="1" thickBot="1">
      <c r="A2" s="168" t="s">
        <v>63</v>
      </c>
      <c r="B2" s="315" t="s">
        <v>254</v>
      </c>
      <c r="C2" s="315"/>
      <c r="D2" s="316" t="s">
        <v>195</v>
      </c>
      <c r="E2" s="316"/>
      <c r="F2" s="316"/>
      <c r="G2" s="22"/>
      <c r="H2" s="140"/>
      <c r="I2" s="140"/>
      <c r="J2" s="140"/>
      <c r="K2" s="227"/>
      <c r="L2" s="140"/>
    </row>
    <row r="3" spans="1:14" ht="71.25" customHeight="1" thickBot="1">
      <c r="A3" s="23" t="s">
        <v>50</v>
      </c>
      <c r="B3" s="24" t="s">
        <v>51</v>
      </c>
      <c r="C3" s="24" t="s">
        <v>52</v>
      </c>
      <c r="D3" s="24" t="s">
        <v>53</v>
      </c>
      <c r="E3" s="24" t="s">
        <v>43</v>
      </c>
      <c r="F3" s="24" t="s">
        <v>54</v>
      </c>
      <c r="G3" s="25" t="s">
        <v>55</v>
      </c>
      <c r="H3" s="26" t="s">
        <v>56</v>
      </c>
      <c r="I3" s="17" t="s">
        <v>57</v>
      </c>
      <c r="J3" s="19" t="s">
        <v>58</v>
      </c>
      <c r="K3" s="229" t="s">
        <v>92</v>
      </c>
      <c r="L3" s="18" t="s">
        <v>90</v>
      </c>
      <c r="M3" s="228" t="s">
        <v>91</v>
      </c>
      <c r="N3" s="27" t="s">
        <v>59</v>
      </c>
    </row>
    <row r="4" spans="1:14" ht="36.75" customHeight="1">
      <c r="A4" s="141" t="s">
        <v>196</v>
      </c>
      <c r="B4" s="206" t="s">
        <v>256</v>
      </c>
      <c r="C4" s="165" t="s">
        <v>234</v>
      </c>
      <c r="D4" s="162" t="s">
        <v>235</v>
      </c>
      <c r="E4" s="166" t="s">
        <v>78</v>
      </c>
      <c r="F4" s="207" t="s">
        <v>209</v>
      </c>
      <c r="G4" s="307"/>
      <c r="H4" s="177">
        <v>6.4285714285714288</v>
      </c>
      <c r="I4" s="122">
        <v>2.1562337662337665</v>
      </c>
      <c r="J4" s="122">
        <v>1.9500000000000002</v>
      </c>
      <c r="K4" s="122">
        <v>2.5</v>
      </c>
      <c r="L4" s="52"/>
      <c r="M4" s="8"/>
      <c r="N4" s="107">
        <v>773</v>
      </c>
    </row>
    <row r="5" spans="1:14" ht="36.75" customHeight="1">
      <c r="A5" s="141" t="s">
        <v>197</v>
      </c>
      <c r="B5" s="206" t="s">
        <v>76</v>
      </c>
      <c r="C5" s="165" t="s">
        <v>237</v>
      </c>
      <c r="D5" s="162" t="s">
        <v>236</v>
      </c>
      <c r="E5" s="246" t="s">
        <v>98</v>
      </c>
      <c r="F5" s="207" t="s">
        <v>233</v>
      </c>
      <c r="G5" s="308" t="s">
        <v>255</v>
      </c>
      <c r="H5" s="177">
        <v>6.4285714285714288</v>
      </c>
      <c r="I5" s="122">
        <v>2.1562337662337665</v>
      </c>
      <c r="J5" s="122">
        <v>1.9500000000000002</v>
      </c>
      <c r="K5" s="122">
        <v>2.5</v>
      </c>
      <c r="L5" s="52">
        <v>1</v>
      </c>
      <c r="M5" s="8"/>
      <c r="N5" s="107">
        <v>773</v>
      </c>
    </row>
    <row r="6" spans="1:14" ht="36.75" customHeight="1">
      <c r="A6" s="141" t="s">
        <v>198</v>
      </c>
      <c r="B6" s="181" t="s">
        <v>75</v>
      </c>
      <c r="C6" s="165" t="s">
        <v>212</v>
      </c>
      <c r="D6" s="51" t="s">
        <v>238</v>
      </c>
      <c r="E6" s="166"/>
      <c r="F6" s="163"/>
      <c r="G6" s="309"/>
      <c r="H6" s="122">
        <v>6.2352941176470589</v>
      </c>
      <c r="I6" s="177">
        <v>3.1077922077922078</v>
      </c>
      <c r="J6" s="122">
        <v>1.17</v>
      </c>
      <c r="K6" s="122">
        <v>2.5</v>
      </c>
      <c r="L6" s="52"/>
      <c r="M6" s="8"/>
      <c r="N6" s="107">
        <v>747</v>
      </c>
    </row>
    <row r="7" spans="1:14" ht="36.75" customHeight="1">
      <c r="A7" s="141" t="s">
        <v>199</v>
      </c>
      <c r="B7" s="180" t="s">
        <v>76</v>
      </c>
      <c r="C7" s="33" t="s">
        <v>239</v>
      </c>
      <c r="D7" s="164" t="s">
        <v>263</v>
      </c>
      <c r="E7" s="166" t="s">
        <v>78</v>
      </c>
      <c r="F7" s="233" t="s">
        <v>215</v>
      </c>
      <c r="G7" s="305" t="s">
        <v>255</v>
      </c>
      <c r="H7" s="183">
        <v>6</v>
      </c>
      <c r="I7" s="178">
        <v>2.5142857142857138</v>
      </c>
      <c r="J7" s="149">
        <v>1.8699999999999999</v>
      </c>
      <c r="K7" s="149">
        <v>2.5</v>
      </c>
      <c r="L7" s="6">
        <v>1</v>
      </c>
      <c r="M7" s="6"/>
      <c r="N7" s="107">
        <v>808</v>
      </c>
    </row>
    <row r="8" spans="1:14" ht="36.75" customHeight="1">
      <c r="A8" s="148" t="s">
        <v>200</v>
      </c>
      <c r="B8" s="284" t="s">
        <v>258</v>
      </c>
      <c r="C8" s="285" t="s">
        <v>240</v>
      </c>
      <c r="D8" s="164" t="s">
        <v>217</v>
      </c>
      <c r="E8" s="251" t="s">
        <v>78</v>
      </c>
      <c r="F8" s="286" t="s">
        <v>218</v>
      </c>
      <c r="G8" s="309"/>
      <c r="H8" s="261">
        <v>6</v>
      </c>
      <c r="I8" s="122">
        <v>2.2999999999999998</v>
      </c>
      <c r="J8" s="177">
        <v>1.7000000000000002</v>
      </c>
      <c r="K8" s="177">
        <v>2.5</v>
      </c>
      <c r="L8" s="52"/>
      <c r="M8" s="8"/>
      <c r="N8" s="287">
        <v>806</v>
      </c>
    </row>
    <row r="9" spans="1:14" ht="36.75" customHeight="1" thickBot="1">
      <c r="A9" s="142" t="s">
        <v>202</v>
      </c>
      <c r="B9" s="252" t="s">
        <v>256</v>
      </c>
      <c r="C9" s="253" t="s">
        <v>241</v>
      </c>
      <c r="D9" s="254" t="s">
        <v>220</v>
      </c>
      <c r="E9" s="262" t="s">
        <v>113</v>
      </c>
      <c r="F9" s="255" t="s">
        <v>221</v>
      </c>
      <c r="G9" s="306" t="s">
        <v>253</v>
      </c>
      <c r="H9" s="304">
        <v>6.3932330827067672</v>
      </c>
      <c r="I9" s="124">
        <v>2.4545454545454541</v>
      </c>
      <c r="J9" s="245">
        <v>1.575</v>
      </c>
      <c r="K9" s="245">
        <v>2.5</v>
      </c>
      <c r="L9" s="53"/>
      <c r="M9" s="7"/>
      <c r="N9" s="232">
        <v>801</v>
      </c>
    </row>
    <row r="10" spans="1:14" ht="36.75" customHeight="1">
      <c r="A10" s="141" t="s">
        <v>203</v>
      </c>
      <c r="B10" s="179" t="s">
        <v>256</v>
      </c>
      <c r="C10" s="241" t="s">
        <v>242</v>
      </c>
      <c r="D10" s="51" t="s">
        <v>243</v>
      </c>
      <c r="E10" s="166" t="s">
        <v>78</v>
      </c>
      <c r="F10" s="243" t="s">
        <v>230</v>
      </c>
      <c r="G10" s="310"/>
      <c r="H10" s="183">
        <v>6</v>
      </c>
      <c r="I10" s="178">
        <v>3.0931818181818178</v>
      </c>
      <c r="J10" s="149">
        <v>1.88</v>
      </c>
      <c r="K10" s="149">
        <v>2.5</v>
      </c>
      <c r="L10" s="6"/>
      <c r="M10" s="6"/>
      <c r="N10" s="107">
        <v>838</v>
      </c>
    </row>
    <row r="11" spans="1:14" ht="36.75" customHeight="1">
      <c r="A11" s="141" t="s">
        <v>204</v>
      </c>
      <c r="B11" s="206" t="s">
        <v>76</v>
      </c>
      <c r="C11" s="241" t="s">
        <v>244</v>
      </c>
      <c r="D11" s="51" t="s">
        <v>116</v>
      </c>
      <c r="E11" s="246" t="s">
        <v>98</v>
      </c>
      <c r="F11" s="244" t="s">
        <v>224</v>
      </c>
      <c r="G11" s="308" t="s">
        <v>255</v>
      </c>
      <c r="H11" s="250">
        <v>6</v>
      </c>
      <c r="I11" s="176">
        <v>3.0821428571428573</v>
      </c>
      <c r="J11" s="176">
        <v>1.32</v>
      </c>
      <c r="K11" s="122">
        <v>2.5</v>
      </c>
      <c r="L11" s="240">
        <v>1</v>
      </c>
      <c r="M11" s="6"/>
      <c r="N11" s="107">
        <v>851</v>
      </c>
    </row>
    <row r="12" spans="1:14" ht="36.75" customHeight="1">
      <c r="A12" s="148" t="s">
        <v>205</v>
      </c>
      <c r="B12" s="181" t="s">
        <v>101</v>
      </c>
      <c r="C12" s="138" t="s">
        <v>245</v>
      </c>
      <c r="D12" s="54" t="s">
        <v>246</v>
      </c>
      <c r="E12" s="166" t="s">
        <v>78</v>
      </c>
      <c r="F12" s="233" t="s">
        <v>247</v>
      </c>
      <c r="G12" s="309"/>
      <c r="H12" s="185">
        <v>6</v>
      </c>
      <c r="I12" s="122">
        <v>2.5298701298701296</v>
      </c>
      <c r="J12" s="122">
        <v>0.96</v>
      </c>
      <c r="K12" s="178">
        <v>2.5</v>
      </c>
      <c r="L12" s="52"/>
      <c r="M12" s="8"/>
      <c r="N12" s="107">
        <v>730</v>
      </c>
    </row>
    <row r="13" spans="1:14" ht="36.75" customHeight="1">
      <c r="A13" s="148" t="s">
        <v>206</v>
      </c>
      <c r="B13" s="180" t="s">
        <v>76</v>
      </c>
      <c r="C13" s="138" t="s">
        <v>248</v>
      </c>
      <c r="D13" s="54" t="s">
        <v>227</v>
      </c>
      <c r="E13" s="166" t="s">
        <v>78</v>
      </c>
      <c r="F13" s="243" t="s">
        <v>185</v>
      </c>
      <c r="G13" s="305" t="s">
        <v>255</v>
      </c>
      <c r="H13" s="184">
        <v>6</v>
      </c>
      <c r="I13" s="122">
        <v>3.0714285714285712</v>
      </c>
      <c r="J13" s="122">
        <v>1.23</v>
      </c>
      <c r="K13" s="123">
        <v>2.5</v>
      </c>
      <c r="L13" s="52">
        <v>1</v>
      </c>
      <c r="M13" s="8"/>
      <c r="N13" s="107">
        <v>839</v>
      </c>
    </row>
    <row r="14" spans="1:14" ht="36.75" customHeight="1" thickBot="1">
      <c r="A14" s="167" t="s">
        <v>207</v>
      </c>
      <c r="B14" s="252" t="s">
        <v>260</v>
      </c>
      <c r="C14" s="242" t="s">
        <v>249</v>
      </c>
      <c r="D14" s="143" t="s">
        <v>250</v>
      </c>
      <c r="E14" s="262" t="s">
        <v>78</v>
      </c>
      <c r="F14" s="255" t="s">
        <v>251</v>
      </c>
      <c r="G14" s="311"/>
      <c r="H14" s="182">
        <v>6</v>
      </c>
      <c r="I14" s="124">
        <v>2.5999999999999996</v>
      </c>
      <c r="J14" s="124">
        <v>2</v>
      </c>
      <c r="K14" s="124">
        <v>2.5</v>
      </c>
      <c r="L14" s="53"/>
      <c r="M14" s="7"/>
      <c r="N14" s="232">
        <v>685</v>
      </c>
    </row>
    <row r="15" spans="1:14" ht="31.5" customHeight="1">
      <c r="A15" s="34" t="s">
        <v>60</v>
      </c>
      <c r="B15" s="35"/>
      <c r="C15" s="35"/>
      <c r="D15" s="36" t="s">
        <v>61</v>
      </c>
      <c r="E15" s="35"/>
      <c r="F15" s="37"/>
      <c r="G15" s="34" t="s">
        <v>62</v>
      </c>
      <c r="H15" s="37"/>
      <c r="I15" s="37"/>
      <c r="J15" s="37"/>
      <c r="K15" s="37"/>
      <c r="L15" s="20"/>
      <c r="M15" s="5"/>
      <c r="N15" s="5"/>
    </row>
  </sheetData>
  <mergeCells count="3">
    <mergeCell ref="A1:J1"/>
    <mergeCell ref="B2:C2"/>
    <mergeCell ref="D2:F2"/>
  </mergeCells>
  <phoneticPr fontId="20" type="noConversion"/>
  <printOptions horizontalCentered="1"/>
  <pageMargins left="0.19685039370078741" right="0" top="0" bottom="0" header="0.51181102362204722" footer="0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O47"/>
  <sheetViews>
    <sheetView topLeftCell="A6" zoomScale="115" zoomScaleNormal="115" workbookViewId="0">
      <selection activeCell="AA32" sqref="AA32:AB32"/>
    </sheetView>
  </sheetViews>
  <sheetFormatPr defaultRowHeight="14.1" customHeight="1"/>
  <cols>
    <col min="1" max="1" width="2.875" customWidth="1"/>
    <col min="2" max="2" width="3.625" style="9" customWidth="1"/>
    <col min="3" max="3" width="10.625" style="45" customWidth="1"/>
    <col min="4" max="4" width="4.625" customWidth="1"/>
    <col min="5" max="5" width="5.5" hidden="1" customWidth="1"/>
    <col min="6" max="6" width="5.75" style="3" hidden="1" customWidth="1"/>
    <col min="7" max="7" width="6.625" style="3" hidden="1" customWidth="1"/>
    <col min="8" max="8" width="3.625" style="32" customWidth="1"/>
    <col min="9" max="9" width="4.625" customWidth="1"/>
    <col min="10" max="10" width="3.625" style="9" customWidth="1"/>
    <col min="11" max="11" width="10.625" style="45" customWidth="1"/>
    <col min="12" max="12" width="4.625" style="9" customWidth="1"/>
    <col min="13" max="13" width="6.625" hidden="1" customWidth="1"/>
    <col min="14" max="14" width="5.875" hidden="1" customWidth="1"/>
    <col min="15" max="15" width="6" hidden="1" customWidth="1"/>
    <col min="16" max="16" width="3.625" style="32" customWidth="1"/>
    <col min="17" max="17" width="4.625" customWidth="1"/>
    <col min="18" max="18" width="3.625" style="9" customWidth="1"/>
    <col min="19" max="19" width="10.625" style="9" customWidth="1"/>
    <col min="20" max="20" width="4.625" customWidth="1"/>
    <col min="21" max="21" width="4.75" hidden="1" customWidth="1"/>
    <col min="22" max="22" width="6" hidden="1" customWidth="1"/>
    <col min="23" max="23" width="5.5" hidden="1" customWidth="1"/>
    <col min="24" max="24" width="3.625" style="32" customWidth="1"/>
    <col min="25" max="25" width="4.625" customWidth="1"/>
    <col min="26" max="26" width="3.625" style="9" customWidth="1"/>
    <col min="27" max="27" width="10.625" style="45" customWidth="1"/>
    <col min="28" max="28" width="4.625" customWidth="1"/>
    <col min="29" max="31" width="6.625" hidden="1" customWidth="1"/>
    <col min="32" max="32" width="3.625" style="32" customWidth="1"/>
    <col min="33" max="33" width="4.625" customWidth="1"/>
    <col min="34" max="34" width="3.625" style="9" customWidth="1"/>
    <col min="35" max="35" width="10.625" style="45" customWidth="1"/>
    <col min="36" max="36" width="4.625" customWidth="1"/>
    <col min="37" max="39" width="6.625" hidden="1" customWidth="1"/>
    <col min="40" max="40" width="3.625" style="32" customWidth="1"/>
    <col min="41" max="41" width="4.625" customWidth="1"/>
  </cols>
  <sheetData>
    <row r="1" spans="1:41" ht="19.5" customHeight="1">
      <c r="A1" s="4"/>
      <c r="B1" s="42"/>
      <c r="C1" s="42"/>
      <c r="D1" s="328" t="s">
        <v>15</v>
      </c>
      <c r="E1" s="328"/>
      <c r="F1" s="328"/>
      <c r="G1" s="328"/>
      <c r="H1" s="328"/>
      <c r="I1" s="328"/>
      <c r="J1" s="328"/>
      <c r="K1" s="125" t="s">
        <v>95</v>
      </c>
      <c r="L1" s="125" t="s">
        <v>111</v>
      </c>
      <c r="P1" s="31"/>
      <c r="X1" s="31"/>
      <c r="Z1" s="42"/>
      <c r="AA1" s="42"/>
      <c r="AB1" s="4"/>
      <c r="AC1" s="4"/>
      <c r="AD1" s="4"/>
      <c r="AE1" s="4"/>
      <c r="AF1" s="31"/>
      <c r="AG1" s="4"/>
      <c r="AH1" s="42"/>
      <c r="AI1" s="42"/>
      <c r="AJ1" s="4"/>
      <c r="AK1" s="4"/>
      <c r="AL1" s="4"/>
      <c r="AM1" s="4"/>
      <c r="AN1" s="31"/>
      <c r="AO1" s="4"/>
    </row>
    <row r="2" spans="1:41" ht="14.1" customHeight="1">
      <c r="A2" s="1" t="s">
        <v>13</v>
      </c>
      <c r="B2" s="43" t="s">
        <v>21</v>
      </c>
      <c r="C2" s="44" t="s">
        <v>22</v>
      </c>
      <c r="D2" s="326">
        <v>1624</v>
      </c>
      <c r="E2" s="326"/>
      <c r="F2" s="30"/>
      <c r="G2" s="30"/>
      <c r="H2" s="30"/>
      <c r="I2" s="30"/>
      <c r="J2" s="46"/>
      <c r="K2" s="329" t="s">
        <v>97</v>
      </c>
      <c r="L2" s="330"/>
      <c r="M2" s="330"/>
      <c r="N2" s="330"/>
      <c r="O2" s="330"/>
      <c r="P2" s="330"/>
      <c r="Q2" s="330"/>
      <c r="R2" s="330"/>
      <c r="S2" s="330"/>
      <c r="T2" s="330"/>
      <c r="U2" s="330"/>
      <c r="V2" s="330"/>
      <c r="W2" s="330"/>
      <c r="X2" s="330"/>
      <c r="Y2" s="330"/>
      <c r="Z2" s="330"/>
      <c r="AA2" s="330"/>
      <c r="AB2" s="330"/>
      <c r="AC2" s="330"/>
      <c r="AD2" s="330"/>
      <c r="AE2" s="330"/>
      <c r="AF2" s="330"/>
      <c r="AG2" s="330"/>
      <c r="AH2" s="330"/>
      <c r="AI2" s="330"/>
      <c r="AJ2" s="330"/>
      <c r="AK2" s="330"/>
      <c r="AL2" s="330"/>
      <c r="AM2" s="330"/>
      <c r="AN2" s="330"/>
      <c r="AO2" s="330"/>
    </row>
    <row r="3" spans="1:41" s="9" customFormat="1" ht="14.1" customHeight="1">
      <c r="A3" s="327" t="s">
        <v>5</v>
      </c>
      <c r="B3" s="14"/>
      <c r="C3" s="325">
        <v>44942</v>
      </c>
      <c r="D3" s="325"/>
      <c r="E3" s="15"/>
      <c r="F3" s="216"/>
      <c r="G3" s="216"/>
      <c r="H3" s="29"/>
      <c r="I3" s="14" t="s">
        <v>6</v>
      </c>
      <c r="J3" s="14"/>
      <c r="K3" s="325">
        <f>C3+1</f>
        <v>44943</v>
      </c>
      <c r="L3" s="325"/>
      <c r="M3" s="15"/>
      <c r="N3" s="216"/>
      <c r="O3" s="216"/>
      <c r="P3" s="29"/>
      <c r="Q3" s="14" t="s">
        <v>7</v>
      </c>
      <c r="R3" s="118"/>
      <c r="S3" s="325">
        <f>C3+2</f>
        <v>44944</v>
      </c>
      <c r="T3" s="325"/>
      <c r="U3" s="15"/>
      <c r="V3" s="216"/>
      <c r="W3" s="216"/>
      <c r="X3" s="29"/>
      <c r="Y3" s="14" t="s">
        <v>8</v>
      </c>
      <c r="Z3" s="118"/>
      <c r="AA3" s="325">
        <f>C3+3</f>
        <v>44945</v>
      </c>
      <c r="AB3" s="325"/>
      <c r="AC3" s="15"/>
      <c r="AD3" s="216"/>
      <c r="AE3" s="216"/>
      <c r="AF3" s="29"/>
      <c r="AG3" s="14" t="s">
        <v>9</v>
      </c>
      <c r="AH3" s="118"/>
      <c r="AI3" s="325">
        <f>C3+4</f>
        <v>44946</v>
      </c>
      <c r="AJ3" s="325"/>
      <c r="AK3" s="15"/>
      <c r="AL3" s="216"/>
      <c r="AM3" s="216"/>
      <c r="AN3" s="29"/>
      <c r="AO3" s="14" t="s">
        <v>74</v>
      </c>
    </row>
    <row r="4" spans="1:41" s="9" customFormat="1" ht="14.1" customHeight="1">
      <c r="A4" s="327"/>
      <c r="B4" s="10" t="s">
        <v>23</v>
      </c>
      <c r="C4" s="10" t="s">
        <v>24</v>
      </c>
      <c r="D4" s="10" t="s">
        <v>14</v>
      </c>
      <c r="E4" s="10" t="s">
        <v>17</v>
      </c>
      <c r="F4" s="10" t="s">
        <v>18</v>
      </c>
      <c r="G4" s="10" t="s">
        <v>20</v>
      </c>
      <c r="H4" s="29" t="s">
        <v>19</v>
      </c>
      <c r="I4" s="10" t="s">
        <v>30</v>
      </c>
      <c r="J4" s="10" t="s">
        <v>25</v>
      </c>
      <c r="K4" s="10" t="s">
        <v>26</v>
      </c>
      <c r="L4" s="10" t="s">
        <v>27</v>
      </c>
      <c r="M4" s="10" t="s">
        <v>17</v>
      </c>
      <c r="N4" s="10" t="s">
        <v>18</v>
      </c>
      <c r="O4" s="10" t="s">
        <v>20</v>
      </c>
      <c r="P4" s="29" t="s">
        <v>16</v>
      </c>
      <c r="Q4" s="10" t="s">
        <v>30</v>
      </c>
      <c r="R4" s="119" t="s">
        <v>10</v>
      </c>
      <c r="S4" s="10" t="s">
        <v>11</v>
      </c>
      <c r="T4" s="10" t="s">
        <v>14</v>
      </c>
      <c r="U4" s="10" t="s">
        <v>17</v>
      </c>
      <c r="V4" s="10" t="s">
        <v>18</v>
      </c>
      <c r="W4" s="10" t="s">
        <v>20</v>
      </c>
      <c r="X4" s="29" t="s">
        <v>19</v>
      </c>
      <c r="Y4" s="10" t="s">
        <v>30</v>
      </c>
      <c r="Z4" s="119" t="s">
        <v>10</v>
      </c>
      <c r="AA4" s="10" t="s">
        <v>11</v>
      </c>
      <c r="AB4" s="10" t="s">
        <v>14</v>
      </c>
      <c r="AC4" s="10" t="s">
        <v>17</v>
      </c>
      <c r="AD4" s="10" t="s">
        <v>18</v>
      </c>
      <c r="AE4" s="10" t="s">
        <v>20</v>
      </c>
      <c r="AF4" s="29" t="s">
        <v>19</v>
      </c>
      <c r="AG4" s="10" t="s">
        <v>30</v>
      </c>
      <c r="AH4" s="119" t="s">
        <v>23</v>
      </c>
      <c r="AI4" s="10" t="s">
        <v>24</v>
      </c>
      <c r="AJ4" s="10" t="s">
        <v>14</v>
      </c>
      <c r="AK4" s="10" t="s">
        <v>17</v>
      </c>
      <c r="AL4" s="10" t="s">
        <v>18</v>
      </c>
      <c r="AM4" s="10" t="s">
        <v>20</v>
      </c>
      <c r="AN4" s="29" t="s">
        <v>19</v>
      </c>
      <c r="AO4" s="10" t="s">
        <v>30</v>
      </c>
    </row>
    <row r="5" spans="1:41" s="11" customFormat="1" ht="14.1" customHeight="1">
      <c r="A5" s="324" t="s">
        <v>12</v>
      </c>
      <c r="B5" s="85" t="s">
        <v>69</v>
      </c>
      <c r="C5" s="116" t="s">
        <v>65</v>
      </c>
      <c r="D5" s="117">
        <v>120</v>
      </c>
      <c r="E5" s="73">
        <f>D5/20</f>
        <v>6</v>
      </c>
      <c r="F5" s="65"/>
      <c r="G5" s="65"/>
      <c r="H5" s="112">
        <f>(D5*$D$2)/1000</f>
        <v>194.88</v>
      </c>
      <c r="I5" s="70"/>
      <c r="J5" s="85" t="s">
        <v>64</v>
      </c>
      <c r="K5" s="116" t="s">
        <v>65</v>
      </c>
      <c r="L5" s="117">
        <v>100</v>
      </c>
      <c r="M5" s="73">
        <f>L5/20</f>
        <v>5</v>
      </c>
      <c r="N5" s="65"/>
      <c r="O5" s="65"/>
      <c r="P5" s="112">
        <f>(L5*$D$2)/1000</f>
        <v>162.4</v>
      </c>
      <c r="Q5" s="70"/>
      <c r="R5" s="85" t="s">
        <v>159</v>
      </c>
      <c r="S5" s="116" t="s">
        <v>160</v>
      </c>
      <c r="T5" s="117">
        <v>120</v>
      </c>
      <c r="U5" s="73">
        <f>T5/20</f>
        <v>6</v>
      </c>
      <c r="V5" s="65"/>
      <c r="W5" s="65"/>
      <c r="X5" s="112">
        <f>(T5*$D$2)/1000</f>
        <v>194.88</v>
      </c>
      <c r="Y5" s="126"/>
      <c r="Z5" s="85" t="s">
        <v>64</v>
      </c>
      <c r="AA5" s="116" t="s">
        <v>65</v>
      </c>
      <c r="AB5" s="117">
        <v>100</v>
      </c>
      <c r="AC5" s="73">
        <f>AB5/20</f>
        <v>5</v>
      </c>
      <c r="AD5" s="65"/>
      <c r="AE5" s="65"/>
      <c r="AF5" s="112">
        <f>(AB5*$D$2)/1000</f>
        <v>162.4</v>
      </c>
      <c r="AG5" s="70"/>
      <c r="AH5" s="85"/>
      <c r="AI5" s="116"/>
      <c r="AJ5" s="117"/>
      <c r="AK5" s="73"/>
      <c r="AL5" s="65"/>
      <c r="AM5" s="65"/>
      <c r="AN5" s="112"/>
      <c r="AO5" s="70"/>
    </row>
    <row r="6" spans="1:41" s="11" customFormat="1" ht="14.1" customHeight="1">
      <c r="A6" s="324"/>
      <c r="B6" s="72" t="s">
        <v>45</v>
      </c>
      <c r="C6" s="86"/>
      <c r="D6" s="87"/>
      <c r="E6" s="73"/>
      <c r="F6" s="73"/>
      <c r="G6" s="76"/>
      <c r="H6" s="113"/>
      <c r="I6" s="70"/>
      <c r="J6" s="72" t="s">
        <v>66</v>
      </c>
      <c r="K6" s="86" t="s">
        <v>67</v>
      </c>
      <c r="L6" s="87">
        <v>20</v>
      </c>
      <c r="M6" s="73">
        <f>L6/20</f>
        <v>1</v>
      </c>
      <c r="N6" s="73"/>
      <c r="O6" s="65"/>
      <c r="P6" s="112">
        <f>(L6*$D$2)/1000</f>
        <v>32.479999999999997</v>
      </c>
      <c r="Q6" s="113"/>
      <c r="R6" s="72" t="s">
        <v>161</v>
      </c>
      <c r="S6" s="86"/>
      <c r="T6" s="87"/>
      <c r="U6" s="73"/>
      <c r="V6" s="73"/>
      <c r="W6" s="76"/>
      <c r="X6" s="113"/>
      <c r="Y6" s="70"/>
      <c r="Z6" s="72" t="s">
        <v>45</v>
      </c>
      <c r="AA6" s="86" t="s">
        <v>67</v>
      </c>
      <c r="AB6" s="87">
        <v>20</v>
      </c>
      <c r="AC6" s="73">
        <f>AB6/20</f>
        <v>1</v>
      </c>
      <c r="AD6" s="73"/>
      <c r="AE6" s="65"/>
      <c r="AF6" s="112">
        <f>(AB6*$D$2)/1000</f>
        <v>32.479999999999997</v>
      </c>
      <c r="AG6" s="113"/>
      <c r="AH6" s="72"/>
      <c r="AI6" s="86"/>
      <c r="AJ6" s="87"/>
      <c r="AK6" s="73"/>
      <c r="AL6" s="73"/>
      <c r="AM6" s="76"/>
      <c r="AN6" s="113"/>
      <c r="AO6" s="70"/>
    </row>
    <row r="7" spans="1:41" s="11" customFormat="1" ht="14.1" customHeight="1">
      <c r="A7" s="324"/>
      <c r="B7" s="16" t="s">
        <v>68</v>
      </c>
      <c r="C7" s="2"/>
      <c r="D7" s="28"/>
      <c r="E7" s="65"/>
      <c r="F7" s="65"/>
      <c r="G7" s="65"/>
      <c r="H7" s="70"/>
      <c r="I7" s="70"/>
      <c r="J7" s="16" t="s">
        <v>68</v>
      </c>
      <c r="K7" s="2"/>
      <c r="L7" s="65"/>
      <c r="M7" s="65"/>
      <c r="N7" s="65"/>
      <c r="O7" s="65"/>
      <c r="P7" s="29"/>
      <c r="Q7" s="113"/>
      <c r="R7" s="16" t="s">
        <v>162</v>
      </c>
      <c r="S7" s="2"/>
      <c r="T7" s="28"/>
      <c r="U7" s="65"/>
      <c r="V7" s="65"/>
      <c r="W7" s="65"/>
      <c r="X7" s="70"/>
      <c r="Y7" s="70"/>
      <c r="Z7" s="16" t="s">
        <v>68</v>
      </c>
      <c r="AA7" s="2"/>
      <c r="AB7" s="65"/>
      <c r="AC7" s="65"/>
      <c r="AD7" s="65"/>
      <c r="AE7" s="65"/>
      <c r="AF7" s="29"/>
      <c r="AG7" s="113"/>
      <c r="AH7" s="16"/>
      <c r="AI7" s="2"/>
      <c r="AJ7" s="28"/>
      <c r="AK7" s="65"/>
      <c r="AL7" s="65"/>
      <c r="AM7" s="65"/>
      <c r="AN7" s="70"/>
      <c r="AO7" s="70"/>
    </row>
    <row r="8" spans="1:41" s="11" customFormat="1" ht="14.1" customHeight="1">
      <c r="A8" s="324" t="s">
        <v>1</v>
      </c>
      <c r="B8" s="153" t="s">
        <v>141</v>
      </c>
      <c r="C8" s="172" t="s">
        <v>136</v>
      </c>
      <c r="D8" s="292">
        <v>60</v>
      </c>
      <c r="E8" s="191"/>
      <c r="F8" s="258">
        <f>D8*0.9/35</f>
        <v>1.5428571428571429</v>
      </c>
      <c r="G8" s="186"/>
      <c r="H8" s="112">
        <f>(D8*$D$2)/1000</f>
        <v>97.44</v>
      </c>
      <c r="I8" s="99"/>
      <c r="J8" s="74" t="s">
        <v>134</v>
      </c>
      <c r="K8" s="95" t="s">
        <v>128</v>
      </c>
      <c r="L8" s="98">
        <v>95</v>
      </c>
      <c r="M8" s="247"/>
      <c r="N8" s="98">
        <f>L8*0.7/35</f>
        <v>1.9</v>
      </c>
      <c r="O8" s="144"/>
      <c r="P8" s="112">
        <f>(L8*$D$2)/1000</f>
        <v>154.28</v>
      </c>
      <c r="Q8" s="99"/>
      <c r="R8" s="169" t="s">
        <v>163</v>
      </c>
      <c r="S8" s="95" t="s">
        <v>130</v>
      </c>
      <c r="T8" s="98">
        <v>25</v>
      </c>
      <c r="U8" s="200"/>
      <c r="V8" s="98">
        <f>T8/35</f>
        <v>0.7142857142857143</v>
      </c>
      <c r="W8" s="97"/>
      <c r="X8" s="112">
        <f>(T8*$D$2)/1000</f>
        <v>40.6</v>
      </c>
      <c r="Y8" s="263"/>
      <c r="Z8" s="55" t="s">
        <v>117</v>
      </c>
      <c r="AA8" s="303" t="s">
        <v>173</v>
      </c>
      <c r="AB8" s="98">
        <v>100</v>
      </c>
      <c r="AC8" s="189"/>
      <c r="AD8" s="101">
        <f>AB8*0.7/35</f>
        <v>2</v>
      </c>
      <c r="AE8" s="190"/>
      <c r="AF8" s="112">
        <f>(AB8*$D$2)/1000</f>
        <v>162.4</v>
      </c>
      <c r="AG8" s="99"/>
      <c r="AH8" s="281"/>
      <c r="AI8" s="150"/>
      <c r="AJ8" s="73"/>
      <c r="AK8" s="129"/>
      <c r="AL8" s="129"/>
      <c r="AM8" s="129"/>
      <c r="AN8" s="130"/>
      <c r="AO8" s="99"/>
    </row>
    <row r="9" spans="1:41" s="11" customFormat="1" ht="14.1" customHeight="1">
      <c r="A9" s="324"/>
      <c r="B9" s="153" t="s">
        <v>142</v>
      </c>
      <c r="C9" s="172" t="s">
        <v>137</v>
      </c>
      <c r="D9" s="291">
        <v>15</v>
      </c>
      <c r="E9" s="145"/>
      <c r="F9" s="144">
        <f>D9/55</f>
        <v>0.27272727272727271</v>
      </c>
      <c r="G9" s="136"/>
      <c r="H9" s="112">
        <f>(D9*$D$2)/1000</f>
        <v>24.36</v>
      </c>
      <c r="I9" s="96"/>
      <c r="J9" s="75" t="s">
        <v>152</v>
      </c>
      <c r="K9" s="95" t="s">
        <v>102</v>
      </c>
      <c r="L9" s="98">
        <v>1</v>
      </c>
      <c r="M9" s="249"/>
      <c r="N9" s="98"/>
      <c r="O9" s="97"/>
      <c r="P9" s="112">
        <f t="shared" ref="P9:P11" si="0">(L9*$D$2)/1000</f>
        <v>1.6240000000000001</v>
      </c>
      <c r="Q9" s="96"/>
      <c r="R9" s="153" t="s">
        <v>164</v>
      </c>
      <c r="S9" s="296" t="s">
        <v>165</v>
      </c>
      <c r="T9" s="297">
        <v>10</v>
      </c>
      <c r="U9" s="175"/>
      <c r="V9" s="129">
        <f>T9*0.5/35</f>
        <v>0.14285714285714285</v>
      </c>
      <c r="W9" s="97"/>
      <c r="X9" s="112">
        <f>(T9*$D$2)/1000</f>
        <v>16.239999999999998</v>
      </c>
      <c r="Y9" s="96"/>
      <c r="Z9" s="102" t="s">
        <v>174</v>
      </c>
      <c r="AA9" s="95" t="s">
        <v>175</v>
      </c>
      <c r="AB9" s="98"/>
      <c r="AC9" s="145"/>
      <c r="AD9" s="144"/>
      <c r="AE9" s="136"/>
      <c r="AF9" s="112"/>
      <c r="AG9" s="96"/>
      <c r="AH9" s="282"/>
      <c r="AI9" s="283"/>
      <c r="AJ9" s="73"/>
      <c r="AK9" s="59"/>
      <c r="AL9" s="129"/>
      <c r="AM9" s="97"/>
      <c r="AN9" s="130"/>
      <c r="AO9" s="96"/>
    </row>
    <row r="10" spans="1:41" s="11" customFormat="1" ht="14.1" customHeight="1">
      <c r="A10" s="324"/>
      <c r="B10" s="153" t="s">
        <v>143</v>
      </c>
      <c r="C10" s="172" t="s">
        <v>138</v>
      </c>
      <c r="D10" s="291">
        <v>2</v>
      </c>
      <c r="E10" s="136"/>
      <c r="F10" s="136"/>
      <c r="G10" s="136"/>
      <c r="H10" s="112">
        <f>(D10*$D$2)/1000</f>
        <v>3.2480000000000002</v>
      </c>
      <c r="I10" s="192"/>
      <c r="J10" s="75" t="s">
        <v>129</v>
      </c>
      <c r="K10" s="95" t="s">
        <v>153</v>
      </c>
      <c r="L10" s="98">
        <v>1</v>
      </c>
      <c r="M10" s="247"/>
      <c r="N10" s="129"/>
      <c r="O10" s="97"/>
      <c r="P10" s="112">
        <f t="shared" si="0"/>
        <v>1.6240000000000001</v>
      </c>
      <c r="Q10" s="96"/>
      <c r="R10" s="102" t="s">
        <v>149</v>
      </c>
      <c r="S10" s="95" t="s">
        <v>135</v>
      </c>
      <c r="T10" s="98">
        <v>15</v>
      </c>
      <c r="U10" s="175"/>
      <c r="V10" s="136">
        <f>T10*0.7/35</f>
        <v>0.3</v>
      </c>
      <c r="W10" s="97"/>
      <c r="X10" s="112">
        <f>(T10*$D$2)/1000</f>
        <v>24.36</v>
      </c>
      <c r="Y10" s="192"/>
      <c r="Z10" s="102" t="s">
        <v>129</v>
      </c>
      <c r="AA10" s="95"/>
      <c r="AB10" s="98"/>
      <c r="AC10" s="136"/>
      <c r="AD10" s="136"/>
      <c r="AE10" s="136"/>
      <c r="AF10" s="112"/>
      <c r="AG10" s="192"/>
      <c r="AH10" s="75"/>
      <c r="AI10" s="283"/>
      <c r="AJ10" s="73"/>
      <c r="AK10" s="59"/>
      <c r="AL10" s="129"/>
      <c r="AM10" s="97"/>
      <c r="AN10" s="130"/>
      <c r="AO10" s="96"/>
    </row>
    <row r="11" spans="1:41" s="11" customFormat="1" ht="14.1" customHeight="1">
      <c r="A11" s="324"/>
      <c r="B11" s="153" t="s">
        <v>144</v>
      </c>
      <c r="C11" s="172" t="s">
        <v>139</v>
      </c>
      <c r="D11" s="293">
        <v>10</v>
      </c>
      <c r="E11" s="136"/>
      <c r="F11" s="136"/>
      <c r="G11" s="97">
        <f>D11/100</f>
        <v>0.1</v>
      </c>
      <c r="H11" s="112">
        <f>(D11*$D$2)/1000</f>
        <v>16.239999999999998</v>
      </c>
      <c r="I11" s="96"/>
      <c r="J11" s="75"/>
      <c r="K11" s="95" t="s">
        <v>103</v>
      </c>
      <c r="L11" s="98">
        <v>1</v>
      </c>
      <c r="M11" s="247"/>
      <c r="N11" s="101"/>
      <c r="O11" s="194"/>
      <c r="P11" s="112">
        <f t="shared" si="0"/>
        <v>1.6240000000000001</v>
      </c>
      <c r="Q11" s="96"/>
      <c r="R11" s="102" t="s">
        <v>162</v>
      </c>
      <c r="S11" s="95" t="s">
        <v>166</v>
      </c>
      <c r="T11" s="98">
        <v>50</v>
      </c>
      <c r="U11" s="175"/>
      <c r="V11" s="136"/>
      <c r="W11" s="144">
        <f>T11/100</f>
        <v>0.5</v>
      </c>
      <c r="X11" s="112">
        <f t="shared" ref="X11:X17" si="1">(T11*$D$2)/1000</f>
        <v>81.2</v>
      </c>
      <c r="Y11" s="99"/>
      <c r="Z11" s="102" t="s">
        <v>176</v>
      </c>
      <c r="AA11" s="95"/>
      <c r="AB11" s="98"/>
      <c r="AC11" s="136"/>
      <c r="AD11" s="136"/>
      <c r="AE11" s="97"/>
      <c r="AF11" s="112"/>
      <c r="AG11" s="96"/>
      <c r="AH11" s="282"/>
      <c r="AI11" s="283"/>
      <c r="AJ11" s="73"/>
      <c r="AK11" s="129"/>
      <c r="AL11" s="59"/>
      <c r="AM11" s="97"/>
      <c r="AN11" s="130"/>
      <c r="AO11" s="96"/>
    </row>
    <row r="12" spans="1:41" s="11" customFormat="1" ht="14.1" customHeight="1">
      <c r="A12" s="324"/>
      <c r="B12" s="110" t="s">
        <v>44</v>
      </c>
      <c r="C12" s="174" t="s">
        <v>140</v>
      </c>
      <c r="D12" s="259">
        <v>20</v>
      </c>
      <c r="E12" s="144"/>
      <c r="F12" s="144"/>
      <c r="G12" s="97">
        <f>D12/100</f>
        <v>0.2</v>
      </c>
      <c r="H12" s="112">
        <f>(D12*$D$2)/1000</f>
        <v>32.479999999999997</v>
      </c>
      <c r="I12" s="96"/>
      <c r="J12" s="264"/>
      <c r="K12" s="95"/>
      <c r="L12" s="98"/>
      <c r="M12" s="247"/>
      <c r="N12" s="101"/>
      <c r="O12" s="194"/>
      <c r="P12" s="112"/>
      <c r="Q12" s="96"/>
      <c r="R12" s="102" t="s">
        <v>151</v>
      </c>
      <c r="S12" s="170" t="s">
        <v>167</v>
      </c>
      <c r="T12" s="101">
        <v>2</v>
      </c>
      <c r="U12" s="298"/>
      <c r="V12" s="129"/>
      <c r="W12" s="97"/>
      <c r="X12" s="112">
        <f t="shared" si="1"/>
        <v>3.2480000000000002</v>
      </c>
      <c r="Y12" s="96"/>
      <c r="Z12" s="110" t="s">
        <v>177</v>
      </c>
      <c r="AA12" s="95"/>
      <c r="AB12" s="98"/>
      <c r="AC12" s="144"/>
      <c r="AD12" s="144"/>
      <c r="AE12" s="97"/>
      <c r="AF12" s="112"/>
      <c r="AG12" s="96"/>
      <c r="AH12" s="92"/>
      <c r="AI12" s="283"/>
      <c r="AJ12" s="73"/>
      <c r="AK12" s="98"/>
      <c r="AL12" s="98"/>
      <c r="AM12" s="97"/>
      <c r="AN12" s="130"/>
      <c r="AO12" s="204"/>
    </row>
    <row r="13" spans="1:41" s="11" customFormat="1" ht="14.1" customHeight="1">
      <c r="A13" s="324"/>
      <c r="B13" s="212"/>
      <c r="C13" s="109"/>
      <c r="D13" s="290"/>
      <c r="E13" s="136"/>
      <c r="F13" s="136"/>
      <c r="G13" s="152"/>
      <c r="H13" s="112"/>
      <c r="I13" s="96"/>
      <c r="J13" s="265" t="s">
        <v>122</v>
      </c>
      <c r="K13" s="95"/>
      <c r="L13" s="266"/>
      <c r="M13" s="267"/>
      <c r="N13" s="98"/>
      <c r="O13" s="98"/>
      <c r="P13" s="108"/>
      <c r="Q13" s="96"/>
      <c r="R13" s="102" t="s">
        <v>132</v>
      </c>
      <c r="S13" s="170" t="s">
        <v>168</v>
      </c>
      <c r="T13" s="101">
        <v>20</v>
      </c>
      <c r="U13" s="151"/>
      <c r="V13" s="129"/>
      <c r="W13" s="144">
        <f>T13/100</f>
        <v>0.2</v>
      </c>
      <c r="X13" s="112">
        <f t="shared" si="1"/>
        <v>32.479999999999997</v>
      </c>
      <c r="Y13" s="96"/>
      <c r="Z13" s="212"/>
      <c r="AA13" s="109"/>
      <c r="AB13" s="290"/>
      <c r="AC13" s="136"/>
      <c r="AD13" s="136"/>
      <c r="AE13" s="152"/>
      <c r="AF13" s="112"/>
      <c r="AG13" s="96"/>
      <c r="AH13" s="92"/>
      <c r="AI13" s="95"/>
      <c r="AJ13" s="111"/>
      <c r="AK13" s="56"/>
      <c r="AL13" s="98"/>
      <c r="AM13" s="97"/>
      <c r="AN13" s="108"/>
      <c r="AO13" s="96"/>
    </row>
    <row r="14" spans="1:41" s="11" customFormat="1" ht="14.1" customHeight="1">
      <c r="A14" s="324"/>
      <c r="B14" s="188"/>
      <c r="C14" s="95"/>
      <c r="D14" s="98"/>
      <c r="E14" s="98"/>
      <c r="F14" s="98"/>
      <c r="G14" s="97"/>
      <c r="H14" s="108"/>
      <c r="I14" s="96"/>
      <c r="J14" s="196"/>
      <c r="K14" s="197"/>
      <c r="L14" s="55"/>
      <c r="M14" s="198"/>
      <c r="N14" s="195"/>
      <c r="O14" s="97"/>
      <c r="P14" s="130"/>
      <c r="Q14" s="96"/>
      <c r="R14" s="193" t="s">
        <v>122</v>
      </c>
      <c r="S14" s="95" t="s">
        <v>169</v>
      </c>
      <c r="T14" s="98">
        <v>1</v>
      </c>
      <c r="U14" s="97"/>
      <c r="V14" s="129"/>
      <c r="W14" s="97"/>
      <c r="X14" s="112">
        <f t="shared" si="1"/>
        <v>1.6240000000000001</v>
      </c>
      <c r="Y14" s="96"/>
      <c r="Z14" s="188"/>
      <c r="AA14" s="95"/>
      <c r="AB14" s="98"/>
      <c r="AC14" s="98"/>
      <c r="AD14" s="98"/>
      <c r="AE14" s="97"/>
      <c r="AF14" s="108"/>
      <c r="AG14" s="96"/>
      <c r="AH14" s="188"/>
      <c r="AI14" s="95"/>
      <c r="AJ14" s="98"/>
      <c r="AK14" s="98"/>
      <c r="AL14" s="269"/>
      <c r="AM14" s="97"/>
      <c r="AN14" s="108"/>
      <c r="AO14" s="96"/>
    </row>
    <row r="15" spans="1:41" s="11" customFormat="1" ht="14.1" customHeight="1">
      <c r="A15" s="324" t="s">
        <v>2</v>
      </c>
      <c r="B15" s="169" t="s">
        <v>188</v>
      </c>
      <c r="C15" s="95" t="s">
        <v>189</v>
      </c>
      <c r="D15" s="98">
        <v>45</v>
      </c>
      <c r="E15" s="129"/>
      <c r="F15" s="98"/>
      <c r="G15" s="136">
        <f>D15/100</f>
        <v>0.45</v>
      </c>
      <c r="H15" s="112">
        <f>(D15*$D$2)/1000</f>
        <v>73.08</v>
      </c>
      <c r="I15" s="99"/>
      <c r="J15" s="55" t="s">
        <v>124</v>
      </c>
      <c r="K15" s="95" t="s">
        <v>154</v>
      </c>
      <c r="L15" s="56">
        <v>60</v>
      </c>
      <c r="M15" s="145"/>
      <c r="N15" s="144"/>
      <c r="O15" s="101">
        <f>L15/100</f>
        <v>0.6</v>
      </c>
      <c r="P15" s="112">
        <f>(L15*$D$2)/1000</f>
        <v>97.44</v>
      </c>
      <c r="Q15" s="96"/>
      <c r="R15" s="201"/>
      <c r="S15" s="170" t="s">
        <v>127</v>
      </c>
      <c r="T15" s="101">
        <v>30</v>
      </c>
      <c r="U15" s="298"/>
      <c r="V15" s="129"/>
      <c r="W15" s="144">
        <f>T15/100</f>
        <v>0.3</v>
      </c>
      <c r="X15" s="112">
        <f t="shared" si="1"/>
        <v>48.72</v>
      </c>
      <c r="Y15" s="96"/>
      <c r="Z15" s="55" t="s">
        <v>178</v>
      </c>
      <c r="AA15" s="95" t="s">
        <v>179</v>
      </c>
      <c r="AB15" s="98">
        <v>50</v>
      </c>
      <c r="AC15" s="129"/>
      <c r="AD15" s="101"/>
      <c r="AE15" s="97">
        <f>AB15/100</f>
        <v>0.5</v>
      </c>
      <c r="AF15" s="112">
        <f>(AB15*$D$2)/1000</f>
        <v>81.2</v>
      </c>
      <c r="AG15" s="99"/>
      <c r="AH15" s="169"/>
      <c r="AI15" s="66"/>
      <c r="AJ15" s="215"/>
      <c r="AK15" s="145"/>
      <c r="AL15" s="272"/>
      <c r="AM15" s="144"/>
      <c r="AN15" s="112"/>
      <c r="AO15" s="96"/>
    </row>
    <row r="16" spans="1:41" s="11" customFormat="1" ht="14.1" customHeight="1">
      <c r="A16" s="324"/>
      <c r="B16" s="153" t="s">
        <v>190</v>
      </c>
      <c r="C16" s="95" t="s">
        <v>191</v>
      </c>
      <c r="D16" s="98">
        <v>40</v>
      </c>
      <c r="E16" s="101"/>
      <c r="F16" s="129">
        <f>D16*0.9/55</f>
        <v>0.65454545454545454</v>
      </c>
      <c r="G16" s="97"/>
      <c r="H16" s="112">
        <f>(D16*$D$2)/1000</f>
        <v>64.959999999999994</v>
      </c>
      <c r="I16" s="99"/>
      <c r="J16" s="102" t="s">
        <v>155</v>
      </c>
      <c r="K16" s="109" t="s">
        <v>158</v>
      </c>
      <c r="L16" s="136">
        <v>9</v>
      </c>
      <c r="M16" s="247"/>
      <c r="N16" s="129">
        <f>L16/35</f>
        <v>0.25714285714285712</v>
      </c>
      <c r="O16" s="97"/>
      <c r="P16" s="112">
        <f>(L16*$D$2)/1000</f>
        <v>14.616</v>
      </c>
      <c r="Q16" s="96"/>
      <c r="R16" s="136"/>
      <c r="S16" s="95" t="s">
        <v>126</v>
      </c>
      <c r="T16" s="299">
        <v>10</v>
      </c>
      <c r="U16" s="300"/>
      <c r="V16" s="129"/>
      <c r="W16" s="144">
        <f>T16/100</f>
        <v>0.1</v>
      </c>
      <c r="X16" s="112">
        <f t="shared" si="1"/>
        <v>16.239999999999998</v>
      </c>
      <c r="Y16" s="280"/>
      <c r="Z16" s="102" t="s">
        <v>117</v>
      </c>
      <c r="AA16" s="95" t="s">
        <v>131</v>
      </c>
      <c r="AB16" s="98">
        <v>15</v>
      </c>
      <c r="AC16" s="129"/>
      <c r="AD16" s="101">
        <f>AB16/35</f>
        <v>0.42857142857142855</v>
      </c>
      <c r="AE16" s="97"/>
      <c r="AF16" s="112">
        <f>(AB16*$D$2)/1000</f>
        <v>24.36</v>
      </c>
      <c r="AG16" s="103"/>
      <c r="AH16" s="153"/>
      <c r="AI16" s="66"/>
      <c r="AJ16" s="73"/>
      <c r="AK16" s="173"/>
      <c r="AL16" s="268"/>
      <c r="AM16" s="136"/>
      <c r="AN16" s="112"/>
      <c r="AO16" s="99"/>
    </row>
    <row r="17" spans="1:41" s="11" customFormat="1" ht="14.1" customHeight="1">
      <c r="A17" s="324"/>
      <c r="B17" s="153" t="s">
        <v>192</v>
      </c>
      <c r="C17" s="95"/>
      <c r="D17" s="98"/>
      <c r="E17" s="56"/>
      <c r="F17" s="129"/>
      <c r="G17" s="97"/>
      <c r="H17" s="130"/>
      <c r="I17" s="96"/>
      <c r="J17" s="102" t="s">
        <v>156</v>
      </c>
      <c r="K17" s="109" t="s">
        <v>118</v>
      </c>
      <c r="L17" s="97">
        <v>5</v>
      </c>
      <c r="M17" s="129"/>
      <c r="N17" s="129"/>
      <c r="O17" s="101">
        <f>L17/100</f>
        <v>0.05</v>
      </c>
      <c r="P17" s="112">
        <f>(L17*$D$2)/1000</f>
        <v>8.1199999999999992</v>
      </c>
      <c r="Q17" s="96"/>
      <c r="R17" s="57" t="s">
        <v>170</v>
      </c>
      <c r="S17" s="301" t="s">
        <v>171</v>
      </c>
      <c r="T17" s="291">
        <v>65</v>
      </c>
      <c r="U17" s="129"/>
      <c r="V17" s="129">
        <f>T17/35</f>
        <v>1.8571428571428572</v>
      </c>
      <c r="W17" s="97"/>
      <c r="X17" s="112">
        <f t="shared" si="1"/>
        <v>105.56</v>
      </c>
      <c r="Y17" s="96"/>
      <c r="Z17" s="102" t="s">
        <v>121</v>
      </c>
      <c r="AA17" s="95" t="s">
        <v>138</v>
      </c>
      <c r="AB17" s="98">
        <v>2</v>
      </c>
      <c r="AC17" s="129"/>
      <c r="AD17" s="101"/>
      <c r="AE17" s="97"/>
      <c r="AF17" s="112">
        <f>(AB17*$D$2)/1000</f>
        <v>3.2480000000000002</v>
      </c>
      <c r="AG17" s="103"/>
      <c r="AH17" s="153"/>
      <c r="AI17" s="66"/>
      <c r="AJ17" s="73"/>
      <c r="AK17" s="137"/>
      <c r="AL17" s="273"/>
      <c r="AM17" s="144"/>
      <c r="AN17" s="112"/>
      <c r="AO17" s="96"/>
    </row>
    <row r="18" spans="1:41" s="11" customFormat="1" ht="14.1" customHeight="1">
      <c r="A18" s="324"/>
      <c r="B18" s="102" t="s">
        <v>146</v>
      </c>
      <c r="C18" s="98"/>
      <c r="D18" s="98"/>
      <c r="E18" s="56"/>
      <c r="F18" s="136"/>
      <c r="G18" s="144"/>
      <c r="H18" s="130"/>
      <c r="I18" s="205"/>
      <c r="J18" s="102" t="s">
        <v>143</v>
      </c>
      <c r="K18" s="109" t="s">
        <v>133</v>
      </c>
      <c r="L18" s="97">
        <v>8</v>
      </c>
      <c r="M18" s="129"/>
      <c r="N18" s="136"/>
      <c r="O18" s="101">
        <f>L18/100</f>
        <v>0.08</v>
      </c>
      <c r="P18" s="112">
        <f>(L18*$D$2)/1000</f>
        <v>12.992000000000001</v>
      </c>
      <c r="Q18" s="96"/>
      <c r="R18" s="102" t="s">
        <v>121</v>
      </c>
      <c r="S18" s="202"/>
      <c r="T18" s="291"/>
      <c r="U18" s="129"/>
      <c r="V18" s="129"/>
      <c r="W18" s="97"/>
      <c r="X18" s="130"/>
      <c r="Y18" s="96"/>
      <c r="Z18" s="102" t="s">
        <v>145</v>
      </c>
      <c r="AA18" s="95" t="s">
        <v>180</v>
      </c>
      <c r="AB18" s="98">
        <v>1</v>
      </c>
      <c r="AC18" s="129"/>
      <c r="AD18" s="101"/>
      <c r="AE18" s="97">
        <f>AB18/100</f>
        <v>0.01</v>
      </c>
      <c r="AF18" s="112">
        <f>(AB18*$D$2)/1000</f>
        <v>1.6240000000000001</v>
      </c>
      <c r="AG18" s="96"/>
      <c r="AH18" s="102"/>
      <c r="AI18" s="270"/>
      <c r="AJ18" s="73"/>
      <c r="AK18" s="173"/>
      <c r="AL18" s="268"/>
      <c r="AM18" s="144"/>
      <c r="AN18" s="112"/>
      <c r="AO18" s="96"/>
    </row>
    <row r="19" spans="1:41" s="11" customFormat="1" ht="14.1" customHeight="1">
      <c r="A19" s="324"/>
      <c r="B19" s="110" t="s">
        <v>193</v>
      </c>
      <c r="C19" s="95"/>
      <c r="D19" s="98"/>
      <c r="E19" s="59"/>
      <c r="F19" s="98"/>
      <c r="G19" s="98"/>
      <c r="H19" s="112"/>
      <c r="I19" s="205"/>
      <c r="J19" s="102" t="s">
        <v>157</v>
      </c>
      <c r="K19" s="288"/>
      <c r="L19" s="289"/>
      <c r="M19" s="97"/>
      <c r="N19" s="98"/>
      <c r="O19" s="129"/>
      <c r="P19" s="130"/>
      <c r="Q19" s="96"/>
      <c r="R19" s="102" t="s">
        <v>172</v>
      </c>
      <c r="S19" s="144"/>
      <c r="T19" s="302"/>
      <c r="U19" s="129"/>
      <c r="V19" s="129"/>
      <c r="W19" s="97"/>
      <c r="X19" s="130"/>
      <c r="Y19" s="96"/>
      <c r="Z19" s="102" t="s">
        <v>125</v>
      </c>
      <c r="AA19" s="288"/>
      <c r="AB19" s="289"/>
      <c r="AC19" s="97"/>
      <c r="AD19" s="98"/>
      <c r="AE19" s="129"/>
      <c r="AF19" s="130"/>
      <c r="AG19" s="103"/>
      <c r="AH19" s="193"/>
      <c r="AI19" s="201"/>
      <c r="AJ19" s="271"/>
      <c r="AK19" s="145"/>
      <c r="AL19" s="144"/>
      <c r="AM19" s="97"/>
      <c r="AN19" s="94"/>
      <c r="AO19" s="99"/>
    </row>
    <row r="20" spans="1:41" s="11" customFormat="1" ht="14.1" customHeight="1">
      <c r="A20" s="324"/>
      <c r="B20" s="238"/>
      <c r="C20" s="58"/>
      <c r="D20" s="59"/>
      <c r="E20" s="59"/>
      <c r="F20" s="59"/>
      <c r="G20" s="59"/>
      <c r="H20" s="108"/>
      <c r="I20" s="103"/>
      <c r="J20" s="221" t="s">
        <v>120</v>
      </c>
      <c r="K20" s="60"/>
      <c r="L20" s="59"/>
      <c r="M20" s="59"/>
      <c r="N20" s="59"/>
      <c r="O20" s="59"/>
      <c r="P20" s="108"/>
      <c r="Q20" s="96"/>
      <c r="R20" s="101"/>
      <c r="S20" s="58"/>
      <c r="T20" s="59"/>
      <c r="U20" s="59"/>
      <c r="V20" s="59"/>
      <c r="W20" s="59"/>
      <c r="X20" s="108"/>
      <c r="Y20" s="103"/>
      <c r="Z20" s="101" t="s">
        <v>123</v>
      </c>
      <c r="AA20" s="95"/>
      <c r="AB20" s="98"/>
      <c r="AC20" s="98"/>
      <c r="AD20" s="98"/>
      <c r="AE20" s="97"/>
      <c r="AF20" s="108"/>
      <c r="AG20" s="103"/>
      <c r="AH20" s="221"/>
      <c r="AI20" s="146"/>
      <c r="AJ20" s="98"/>
      <c r="AK20" s="59"/>
      <c r="AL20" s="59"/>
      <c r="AM20" s="59"/>
      <c r="AN20" s="108"/>
      <c r="AO20" s="96"/>
    </row>
    <row r="21" spans="1:41" s="11" customFormat="1" ht="14.1" customHeight="1">
      <c r="A21" s="321" t="s">
        <v>3</v>
      </c>
      <c r="B21" s="187" t="s">
        <v>81</v>
      </c>
      <c r="C21" s="170" t="s">
        <v>82</v>
      </c>
      <c r="D21" s="171">
        <v>75</v>
      </c>
      <c r="E21" s="59"/>
      <c r="F21" s="59"/>
      <c r="G21" s="97">
        <f>D21/100</f>
        <v>0.75</v>
      </c>
      <c r="H21" s="112">
        <f>(D21*$D$2)/1000</f>
        <v>121.8</v>
      </c>
      <c r="I21" s="99"/>
      <c r="J21" s="199" t="s">
        <v>83</v>
      </c>
      <c r="K21" s="170" t="s">
        <v>84</v>
      </c>
      <c r="L21" s="217">
        <v>75</v>
      </c>
      <c r="M21" s="101"/>
      <c r="N21" s="218"/>
      <c r="O21" s="136">
        <f>L21/100</f>
        <v>0.75</v>
      </c>
      <c r="P21" s="219">
        <f>(L21*$D$2)/1000</f>
        <v>121.8</v>
      </c>
      <c r="Q21" s="220"/>
      <c r="R21" s="187"/>
      <c r="S21" s="170"/>
      <c r="T21" s="171"/>
      <c r="U21" s="59"/>
      <c r="V21" s="59"/>
      <c r="W21" s="97"/>
      <c r="X21" s="112"/>
      <c r="Y21" s="99"/>
      <c r="Z21" s="187" t="s">
        <v>81</v>
      </c>
      <c r="AA21" s="170" t="s">
        <v>82</v>
      </c>
      <c r="AB21" s="171">
        <v>75</v>
      </c>
      <c r="AC21" s="59"/>
      <c r="AD21" s="59"/>
      <c r="AE21" s="97">
        <f>AB21/100</f>
        <v>0.75</v>
      </c>
      <c r="AF21" s="112">
        <f>(AB21*$D$2)/1000</f>
        <v>121.8</v>
      </c>
      <c r="AG21" s="99"/>
      <c r="AH21" s="187"/>
      <c r="AI21" s="170"/>
      <c r="AJ21" s="171"/>
      <c r="AK21" s="59"/>
      <c r="AL21" s="59"/>
      <c r="AM21" s="97"/>
      <c r="AN21" s="112"/>
      <c r="AO21" s="99"/>
    </row>
    <row r="22" spans="1:41" s="11" customFormat="1" ht="14.1" customHeight="1">
      <c r="A22" s="322"/>
      <c r="B22" s="187" t="s">
        <v>85</v>
      </c>
      <c r="C22" s="317" t="s">
        <v>86</v>
      </c>
      <c r="D22" s="98"/>
      <c r="E22" s="98"/>
      <c r="F22" s="98"/>
      <c r="G22" s="97"/>
      <c r="H22" s="108"/>
      <c r="I22" s="96"/>
      <c r="J22" s="199" t="s">
        <v>87</v>
      </c>
      <c r="K22" s="317" t="s">
        <v>86</v>
      </c>
      <c r="L22" s="98"/>
      <c r="M22" s="98"/>
      <c r="N22" s="98"/>
      <c r="O22" s="97"/>
      <c r="P22" s="108"/>
      <c r="Q22" s="96"/>
      <c r="R22" s="187"/>
      <c r="S22" s="317"/>
      <c r="T22" s="98"/>
      <c r="U22" s="98"/>
      <c r="V22" s="98"/>
      <c r="W22" s="97"/>
      <c r="X22" s="108"/>
      <c r="Y22" s="96"/>
      <c r="Z22" s="187" t="s">
        <v>85</v>
      </c>
      <c r="AA22" s="317" t="s">
        <v>86</v>
      </c>
      <c r="AB22" s="98"/>
      <c r="AC22" s="98"/>
      <c r="AD22" s="98"/>
      <c r="AE22" s="97"/>
      <c r="AF22" s="108"/>
      <c r="AG22" s="96"/>
      <c r="AH22" s="187"/>
      <c r="AI22" s="317"/>
      <c r="AJ22" s="98"/>
      <c r="AK22" s="98"/>
      <c r="AL22" s="98"/>
      <c r="AM22" s="97"/>
      <c r="AN22" s="108"/>
      <c r="AO22" s="96"/>
    </row>
    <row r="23" spans="1:41" s="11" customFormat="1" ht="14.1" customHeight="1">
      <c r="A23" s="322"/>
      <c r="B23" s="187" t="s">
        <v>88</v>
      </c>
      <c r="C23" s="318"/>
      <c r="D23" s="98"/>
      <c r="E23" s="98"/>
      <c r="F23" s="59"/>
      <c r="G23" s="97"/>
      <c r="H23" s="108"/>
      <c r="I23" s="96"/>
      <c r="J23" s="199" t="s">
        <v>88</v>
      </c>
      <c r="K23" s="318"/>
      <c r="L23" s="171"/>
      <c r="M23" s="98"/>
      <c r="N23" s="59"/>
      <c r="O23" s="97"/>
      <c r="P23" s="108"/>
      <c r="Q23" s="96"/>
      <c r="R23" s="187"/>
      <c r="S23" s="318"/>
      <c r="T23" s="98"/>
      <c r="U23" s="98"/>
      <c r="V23" s="59"/>
      <c r="W23" s="97"/>
      <c r="X23" s="108"/>
      <c r="Y23" s="96"/>
      <c r="Z23" s="187" t="s">
        <v>88</v>
      </c>
      <c r="AA23" s="318"/>
      <c r="AB23" s="98"/>
      <c r="AC23" s="98"/>
      <c r="AD23" s="59"/>
      <c r="AE23" s="97"/>
      <c r="AF23" s="108"/>
      <c r="AG23" s="96"/>
      <c r="AH23" s="187"/>
      <c r="AI23" s="318"/>
      <c r="AJ23" s="98"/>
      <c r="AK23" s="98"/>
      <c r="AL23" s="59"/>
      <c r="AM23" s="97"/>
      <c r="AN23" s="108"/>
      <c r="AO23" s="96"/>
    </row>
    <row r="24" spans="1:41" s="11" customFormat="1" ht="14.1" customHeight="1">
      <c r="A24" s="323"/>
      <c r="B24" s="188" t="s">
        <v>89</v>
      </c>
      <c r="C24" s="318"/>
      <c r="D24" s="98"/>
      <c r="E24" s="98"/>
      <c r="F24" s="98"/>
      <c r="G24" s="97"/>
      <c r="H24" s="108"/>
      <c r="I24" s="96"/>
      <c r="J24" s="101" t="s">
        <v>89</v>
      </c>
      <c r="K24" s="318"/>
      <c r="L24" s="98"/>
      <c r="M24" s="98"/>
      <c r="N24" s="98"/>
      <c r="O24" s="97"/>
      <c r="P24" s="108"/>
      <c r="Q24" s="96"/>
      <c r="R24" s="188"/>
      <c r="S24" s="318"/>
      <c r="T24" s="98"/>
      <c r="U24" s="98"/>
      <c r="V24" s="98"/>
      <c r="W24" s="97"/>
      <c r="X24" s="108"/>
      <c r="Y24" s="96"/>
      <c r="Z24" s="188" t="s">
        <v>89</v>
      </c>
      <c r="AA24" s="318"/>
      <c r="AB24" s="98"/>
      <c r="AC24" s="98"/>
      <c r="AD24" s="98"/>
      <c r="AE24" s="97"/>
      <c r="AF24" s="108"/>
      <c r="AG24" s="96"/>
      <c r="AH24" s="188"/>
      <c r="AI24" s="318"/>
      <c r="AJ24" s="98"/>
      <c r="AK24" s="98"/>
      <c r="AL24" s="98"/>
      <c r="AM24" s="97"/>
      <c r="AN24" s="108"/>
      <c r="AO24" s="96"/>
    </row>
    <row r="25" spans="1:41" s="11" customFormat="1" ht="14.1" customHeight="1">
      <c r="A25" s="321" t="s">
        <v>4</v>
      </c>
      <c r="B25" s="210" t="s">
        <v>108</v>
      </c>
      <c r="C25" s="234" t="s">
        <v>109</v>
      </c>
      <c r="D25" s="76">
        <v>30</v>
      </c>
      <c r="E25" s="235"/>
      <c r="F25" s="97"/>
      <c r="G25" s="97">
        <f>D25/100</f>
        <v>0.3</v>
      </c>
      <c r="H25" s="130">
        <f>(D25*$D$2)/1000</f>
        <v>48.72</v>
      </c>
      <c r="I25" s="96"/>
      <c r="J25" s="81" t="s">
        <v>149</v>
      </c>
      <c r="K25" s="67" t="s">
        <v>147</v>
      </c>
      <c r="L25" s="77">
        <v>50</v>
      </c>
      <c r="M25" s="131"/>
      <c r="N25" s="131">
        <f>L25/140</f>
        <v>0.35714285714285715</v>
      </c>
      <c r="O25" s="135"/>
      <c r="P25" s="112">
        <f>(L25*$D$2)/1000</f>
        <v>81.2</v>
      </c>
      <c r="Q25" s="70"/>
      <c r="R25" s="93"/>
      <c r="S25" s="67"/>
      <c r="T25" s="171"/>
      <c r="U25" s="59"/>
      <c r="V25" s="59"/>
      <c r="W25" s="97"/>
      <c r="X25" s="112"/>
      <c r="Y25" s="96"/>
      <c r="Z25" s="74" t="s">
        <v>181</v>
      </c>
      <c r="AA25" s="257" t="s">
        <v>182</v>
      </c>
      <c r="AB25" s="73">
        <v>20</v>
      </c>
      <c r="AC25" s="76">
        <f>AB25/85</f>
        <v>0.23529411764705882</v>
      </c>
      <c r="AD25" s="76"/>
      <c r="AE25" s="76"/>
      <c r="AF25" s="29">
        <f>(AB25*$D$2)/1000</f>
        <v>32.479999999999997</v>
      </c>
      <c r="AG25" s="96"/>
      <c r="AH25" s="55"/>
      <c r="AI25" s="260"/>
      <c r="AJ25" s="97"/>
      <c r="AK25" s="134"/>
      <c r="AL25" s="90"/>
      <c r="AM25" s="97"/>
      <c r="AN25" s="112"/>
      <c r="AO25" s="70"/>
    </row>
    <row r="26" spans="1:41" s="11" customFormat="1" ht="14.1" customHeight="1">
      <c r="A26" s="322"/>
      <c r="B26" s="211" t="s">
        <v>110</v>
      </c>
      <c r="C26" s="68" t="s">
        <v>106</v>
      </c>
      <c r="D26" s="76">
        <v>12</v>
      </c>
      <c r="E26" s="144"/>
      <c r="F26" s="203">
        <f>D26*0.5/35</f>
        <v>0.17142857142857143</v>
      </c>
      <c r="G26" s="97"/>
      <c r="H26" s="130">
        <f>(D26*$D$2)/1000</f>
        <v>19.488</v>
      </c>
      <c r="I26" s="103"/>
      <c r="J26" s="81" t="s">
        <v>150</v>
      </c>
      <c r="K26" s="80" t="s">
        <v>148</v>
      </c>
      <c r="L26" s="77">
        <v>1</v>
      </c>
      <c r="M26" s="161"/>
      <c r="N26" s="98"/>
      <c r="O26" s="76"/>
      <c r="P26" s="112">
        <f>(L26*$D$2)/1000</f>
        <v>1.6240000000000001</v>
      </c>
      <c r="Q26" s="96"/>
      <c r="R26" s="91"/>
      <c r="S26" s="67"/>
      <c r="T26" s="73"/>
      <c r="U26" s="100"/>
      <c r="V26" s="98"/>
      <c r="W26" s="100"/>
      <c r="X26" s="112"/>
      <c r="Y26" s="99"/>
      <c r="Z26" s="75" t="s">
        <v>119</v>
      </c>
      <c r="AA26" s="257" t="s">
        <v>183</v>
      </c>
      <c r="AB26" s="73">
        <v>15</v>
      </c>
      <c r="AC26" s="100"/>
      <c r="AD26" s="98">
        <f>AB26/55</f>
        <v>0.27272727272727271</v>
      </c>
      <c r="AE26" s="100"/>
      <c r="AF26" s="112">
        <f>(AB26*$D$2)/1000</f>
        <v>24.36</v>
      </c>
      <c r="AG26" s="99"/>
      <c r="AH26" s="102"/>
      <c r="AI26" s="95"/>
      <c r="AJ26" s="97"/>
      <c r="AK26" s="69"/>
      <c r="AL26" s="73"/>
      <c r="AM26" s="97"/>
      <c r="AN26" s="112"/>
      <c r="AO26" s="88"/>
    </row>
    <row r="27" spans="1:41" s="11" customFormat="1" ht="14.1" customHeight="1">
      <c r="A27" s="322"/>
      <c r="B27" s="211" t="s">
        <v>99</v>
      </c>
      <c r="C27" s="234"/>
      <c r="D27" s="76"/>
      <c r="E27" s="235"/>
      <c r="F27" s="97"/>
      <c r="G27" s="97"/>
      <c r="H27" s="130"/>
      <c r="I27" s="96"/>
      <c r="J27" s="81" t="s">
        <v>0</v>
      </c>
      <c r="K27" s="82" t="s">
        <v>187</v>
      </c>
      <c r="L27" s="97">
        <v>0.5</v>
      </c>
      <c r="M27" s="279"/>
      <c r="N27" s="90"/>
      <c r="O27" s="97"/>
      <c r="P27" s="112">
        <f>(L27*$D$2)/1000</f>
        <v>0.81200000000000006</v>
      </c>
      <c r="Q27" s="70"/>
      <c r="R27" s="91"/>
      <c r="S27" s="67"/>
      <c r="T27" s="77"/>
      <c r="U27" s="158"/>
      <c r="V27" s="73"/>
      <c r="W27" s="97"/>
      <c r="X27" s="29"/>
      <c r="Y27" s="70"/>
      <c r="Z27" s="75" t="s">
        <v>146</v>
      </c>
      <c r="AA27" s="257"/>
      <c r="AB27" s="73"/>
      <c r="AC27" s="76"/>
      <c r="AD27" s="76"/>
      <c r="AE27" s="76"/>
      <c r="AF27" s="29"/>
      <c r="AG27" s="70"/>
      <c r="AH27" s="102"/>
      <c r="AI27" s="256"/>
      <c r="AJ27" s="97"/>
      <c r="AK27" s="76"/>
      <c r="AL27" s="76"/>
      <c r="AM27" s="97"/>
      <c r="AN27" s="112"/>
      <c r="AO27" s="88"/>
    </row>
    <row r="28" spans="1:41" s="11" customFormat="1" ht="14.1" customHeight="1">
      <c r="A28" s="322"/>
      <c r="B28" s="236" t="s">
        <v>107</v>
      </c>
      <c r="C28" s="68"/>
      <c r="D28" s="97"/>
      <c r="E28" s="59"/>
      <c r="F28" s="144"/>
      <c r="G28" s="144"/>
      <c r="H28" s="130"/>
      <c r="I28" s="96"/>
      <c r="J28" s="239"/>
      <c r="K28" s="67"/>
      <c r="L28" s="77"/>
      <c r="M28" s="132"/>
      <c r="N28" s="69"/>
      <c r="O28" s="136"/>
      <c r="P28" s="29"/>
      <c r="Q28" s="113"/>
      <c r="R28" s="78"/>
      <c r="S28" s="67"/>
      <c r="T28" s="77"/>
      <c r="U28" s="158"/>
      <c r="V28" s="73"/>
      <c r="W28" s="77"/>
      <c r="X28" s="89"/>
      <c r="Y28" s="113"/>
      <c r="Z28" s="75" t="s">
        <v>184</v>
      </c>
      <c r="AA28" s="66"/>
      <c r="AB28" s="73"/>
      <c r="AC28" s="77"/>
      <c r="AD28" s="77"/>
      <c r="AE28" s="76"/>
      <c r="AF28" s="29"/>
      <c r="AG28" s="113"/>
      <c r="AH28" s="78"/>
      <c r="AI28" s="202"/>
      <c r="AJ28" s="97"/>
      <c r="AK28" s="76"/>
      <c r="AL28" s="76"/>
      <c r="AM28" s="97"/>
      <c r="AN28" s="112"/>
      <c r="AO28" s="88"/>
    </row>
    <row r="29" spans="1:41" s="11" customFormat="1" ht="14.1" customHeight="1">
      <c r="A29" s="322"/>
      <c r="B29" s="236" t="s">
        <v>94</v>
      </c>
      <c r="C29" s="68"/>
      <c r="D29" s="97"/>
      <c r="E29" s="248"/>
      <c r="F29" s="248"/>
      <c r="G29" s="76"/>
      <c r="H29" s="89"/>
      <c r="I29" s="133"/>
      <c r="J29" s="239"/>
      <c r="K29" s="76"/>
      <c r="L29" s="77"/>
      <c r="M29" s="83"/>
      <c r="N29" s="77"/>
      <c r="O29" s="73"/>
      <c r="P29" s="209"/>
      <c r="Q29" s="70"/>
      <c r="R29" s="78"/>
      <c r="S29" s="67"/>
      <c r="T29" s="77"/>
      <c r="U29" s="159"/>
      <c r="V29" s="77"/>
      <c r="W29" s="79"/>
      <c r="X29" s="160"/>
      <c r="Y29" s="70"/>
      <c r="Z29" s="75" t="s">
        <v>94</v>
      </c>
      <c r="AA29" s="66"/>
      <c r="AB29" s="73"/>
      <c r="AC29" s="77"/>
      <c r="AD29" s="77"/>
      <c r="AE29" s="77"/>
      <c r="AF29" s="121"/>
      <c r="AG29" s="70"/>
      <c r="AH29" s="78"/>
      <c r="AI29" s="202"/>
      <c r="AJ29" s="208"/>
      <c r="AK29" s="76"/>
      <c r="AL29" s="76"/>
      <c r="AM29" s="76"/>
      <c r="AN29" s="112"/>
      <c r="AO29" s="88"/>
    </row>
    <row r="30" spans="1:41" s="11" customFormat="1" ht="14.1" customHeight="1">
      <c r="A30" s="322"/>
      <c r="B30" s="239"/>
      <c r="C30" s="68"/>
      <c r="D30" s="98"/>
      <c r="E30" s="77"/>
      <c r="F30" s="77"/>
      <c r="G30" s="97"/>
      <c r="H30" s="112"/>
      <c r="I30" s="70"/>
      <c r="J30" s="239"/>
      <c r="K30" s="68"/>
      <c r="L30" s="98"/>
      <c r="M30" s="77"/>
      <c r="N30" s="77"/>
      <c r="O30" s="97"/>
      <c r="P30" s="112"/>
      <c r="Q30" s="70"/>
      <c r="R30" s="110"/>
      <c r="S30" s="61"/>
      <c r="T30" s="62"/>
      <c r="U30" s="63"/>
      <c r="V30" s="63"/>
      <c r="W30" s="63"/>
      <c r="X30" s="64"/>
      <c r="Y30" s="114"/>
      <c r="Z30" s="294"/>
      <c r="AA30" s="295"/>
      <c r="AB30" s="83"/>
      <c r="AC30" s="83"/>
      <c r="AD30" s="77"/>
      <c r="AE30" s="73"/>
      <c r="AF30" s="89"/>
      <c r="AG30" s="70"/>
      <c r="AH30" s="78"/>
      <c r="AI30" s="202"/>
      <c r="AJ30" s="97"/>
      <c r="AK30" s="77"/>
      <c r="AL30" s="77"/>
      <c r="AM30" s="76"/>
      <c r="AN30" s="112"/>
      <c r="AO30" s="88"/>
    </row>
    <row r="31" spans="1:41" s="71" customFormat="1" ht="14.1" customHeight="1">
      <c r="A31" s="322"/>
      <c r="B31" s="239"/>
      <c r="C31" s="68"/>
      <c r="D31" s="98"/>
      <c r="E31" s="77"/>
      <c r="F31" s="77"/>
      <c r="G31" s="97"/>
      <c r="H31" s="219"/>
      <c r="I31" s="147"/>
      <c r="J31" s="239"/>
      <c r="K31" s="68"/>
      <c r="L31" s="98"/>
      <c r="M31" s="77"/>
      <c r="N31" s="77"/>
      <c r="O31" s="97"/>
      <c r="P31" s="219"/>
      <c r="Q31" s="147"/>
      <c r="R31" s="110"/>
      <c r="S31" s="61"/>
      <c r="T31" s="62"/>
      <c r="U31" s="274"/>
      <c r="V31" s="274"/>
      <c r="W31" s="63"/>
      <c r="X31" s="237"/>
      <c r="Y31" s="133"/>
      <c r="Z31" s="239"/>
      <c r="AA31" s="68"/>
      <c r="AB31" s="98"/>
      <c r="AC31" s="77"/>
      <c r="AD31" s="77"/>
      <c r="AE31" s="97"/>
      <c r="AF31" s="219"/>
      <c r="AG31" s="147"/>
      <c r="AH31" s="78"/>
      <c r="AI31" s="172"/>
      <c r="AJ31" s="97"/>
      <c r="AK31" s="77"/>
      <c r="AL31" s="77"/>
      <c r="AM31" s="77"/>
      <c r="AN31" s="112"/>
      <c r="AO31" s="88"/>
    </row>
    <row r="32" spans="1:41" s="71" customFormat="1" ht="14.1" customHeight="1">
      <c r="A32" s="323"/>
      <c r="B32" s="221" t="s">
        <v>44</v>
      </c>
      <c r="C32" s="61"/>
      <c r="D32" s="62"/>
      <c r="E32" s="21"/>
      <c r="F32" s="21"/>
      <c r="G32" s="21"/>
      <c r="H32" s="154"/>
      <c r="I32" s="155"/>
      <c r="J32" s="221" t="s">
        <v>44</v>
      </c>
      <c r="K32" s="61"/>
      <c r="L32" s="62"/>
      <c r="M32" s="21"/>
      <c r="N32" s="21"/>
      <c r="O32" s="21"/>
      <c r="P32" s="154"/>
      <c r="Q32" s="155"/>
      <c r="R32" s="221" t="s">
        <v>44</v>
      </c>
      <c r="S32" s="61"/>
      <c r="T32" s="62"/>
      <c r="U32" s="127"/>
      <c r="V32" s="128"/>
      <c r="W32" s="84"/>
      <c r="X32" s="154"/>
      <c r="Y32" s="155"/>
      <c r="Z32" s="221" t="s">
        <v>44</v>
      </c>
      <c r="AA32" s="61"/>
      <c r="AB32" s="62"/>
      <c r="AC32" s="21"/>
      <c r="AD32" s="21"/>
      <c r="AE32" s="21"/>
      <c r="AF32" s="154"/>
      <c r="AG32" s="155"/>
      <c r="AH32" s="221"/>
      <c r="AI32" s="61"/>
      <c r="AJ32" s="62"/>
      <c r="AK32" s="63"/>
      <c r="AL32" s="63"/>
      <c r="AM32" s="63"/>
      <c r="AN32" s="154"/>
      <c r="AO32" s="155"/>
    </row>
    <row r="33" spans="1:41" s="11" customFormat="1" ht="14.1" customHeight="1">
      <c r="A33" s="331"/>
      <c r="B33" s="319" t="s">
        <v>105</v>
      </c>
      <c r="C33" s="213" t="s">
        <v>35</v>
      </c>
      <c r="D33" s="154"/>
      <c r="E33" s="214"/>
      <c r="F33" s="214"/>
      <c r="G33" s="214"/>
      <c r="H33" s="156"/>
      <c r="I33" s="155" t="s">
        <v>70</v>
      </c>
      <c r="J33" s="319" t="s">
        <v>105</v>
      </c>
      <c r="K33" s="213" t="s">
        <v>31</v>
      </c>
      <c r="L33" s="155"/>
      <c r="M33" s="214"/>
      <c r="N33" s="214"/>
      <c r="O33" s="214"/>
      <c r="P33" s="156"/>
      <c r="Q33" s="155" t="s">
        <v>70</v>
      </c>
      <c r="R33" s="319" t="s">
        <v>105</v>
      </c>
      <c r="S33" s="213" t="s">
        <v>31</v>
      </c>
      <c r="T33" s="154"/>
      <c r="U33" s="214"/>
      <c r="V33" s="214"/>
      <c r="W33" s="214"/>
      <c r="X33" s="156"/>
      <c r="Y33" s="155" t="s">
        <v>70</v>
      </c>
      <c r="Z33" s="319" t="s">
        <v>105</v>
      </c>
      <c r="AA33" s="213" t="s">
        <v>31</v>
      </c>
      <c r="AB33" s="154"/>
      <c r="AC33" s="214"/>
      <c r="AD33" s="214"/>
      <c r="AE33" s="214"/>
      <c r="AF33" s="156"/>
      <c r="AG33" s="155" t="s">
        <v>70</v>
      </c>
      <c r="AH33" s="319" t="s">
        <v>105</v>
      </c>
      <c r="AI33" s="213" t="s">
        <v>31</v>
      </c>
      <c r="AJ33" s="154"/>
      <c r="AK33" s="214"/>
      <c r="AL33" s="214"/>
      <c r="AM33" s="214"/>
      <c r="AN33" s="156"/>
      <c r="AO33" s="155" t="s">
        <v>70</v>
      </c>
    </row>
    <row r="34" spans="1:41" s="12" customFormat="1" ht="14.1" customHeight="1">
      <c r="A34" s="331"/>
      <c r="B34" s="319"/>
      <c r="C34" s="38" t="s">
        <v>39</v>
      </c>
      <c r="D34" s="104"/>
      <c r="E34" s="115"/>
      <c r="F34" s="115"/>
      <c r="G34" s="115"/>
      <c r="H34" s="156"/>
      <c r="I34" s="48">
        <f>SUM(E5:E30)</f>
        <v>6</v>
      </c>
      <c r="J34" s="319"/>
      <c r="K34" s="38" t="s">
        <v>41</v>
      </c>
      <c r="L34" s="47"/>
      <c r="M34" s="120"/>
      <c r="N34" s="120"/>
      <c r="O34" s="120"/>
      <c r="P34" s="156"/>
      <c r="Q34" s="48">
        <f>SUM(M5:M30)</f>
        <v>6</v>
      </c>
      <c r="R34" s="319"/>
      <c r="S34" s="38" t="s">
        <v>41</v>
      </c>
      <c r="T34" s="47"/>
      <c r="U34" s="120"/>
      <c r="V34" s="120"/>
      <c r="W34" s="120"/>
      <c r="X34" s="156"/>
      <c r="Y34" s="48">
        <f>SUM(U5:U30)</f>
        <v>6</v>
      </c>
      <c r="Z34" s="319"/>
      <c r="AA34" s="38" t="s">
        <v>41</v>
      </c>
      <c r="AB34" s="47"/>
      <c r="AC34" s="120"/>
      <c r="AD34" s="120"/>
      <c r="AE34" s="120"/>
      <c r="AF34" s="156"/>
      <c r="AG34" s="48">
        <f>SUM(AC5:AC30)</f>
        <v>6.2352941176470589</v>
      </c>
      <c r="AH34" s="319"/>
      <c r="AI34" s="38" t="s">
        <v>41</v>
      </c>
      <c r="AJ34" s="47"/>
      <c r="AK34" s="120"/>
      <c r="AL34" s="120"/>
      <c r="AM34" s="120"/>
      <c r="AN34" s="156"/>
      <c r="AO34" s="48">
        <f>SUM(AK5:AK30)</f>
        <v>0</v>
      </c>
    </row>
    <row r="35" spans="1:41" s="13" customFormat="1" ht="14.1" customHeight="1">
      <c r="A35" s="331"/>
      <c r="B35" s="319"/>
      <c r="C35" s="39" t="s">
        <v>40</v>
      </c>
      <c r="D35" s="105"/>
      <c r="E35" s="115"/>
      <c r="F35" s="115"/>
      <c r="G35" s="115"/>
      <c r="H35" s="157"/>
      <c r="I35" s="48">
        <f>SUM(F5:F32)</f>
        <v>2.6415584415584417</v>
      </c>
      <c r="J35" s="319"/>
      <c r="K35" s="39" t="s">
        <v>42</v>
      </c>
      <c r="L35" s="48"/>
      <c r="M35" s="120"/>
      <c r="N35" s="120"/>
      <c r="O35" s="120"/>
      <c r="P35" s="157"/>
      <c r="Q35" s="48">
        <f>SUM(N5:N32)</f>
        <v>2.5142857142857142</v>
      </c>
      <c r="R35" s="319"/>
      <c r="S35" s="39" t="s">
        <v>42</v>
      </c>
      <c r="T35" s="48"/>
      <c r="U35" s="120"/>
      <c r="V35" s="120"/>
      <c r="W35" s="120"/>
      <c r="X35" s="157"/>
      <c r="Y35" s="48">
        <f>SUM(V5:V32)</f>
        <v>3.0142857142857142</v>
      </c>
      <c r="Z35" s="319"/>
      <c r="AA35" s="39" t="s">
        <v>42</v>
      </c>
      <c r="AB35" s="48"/>
      <c r="AC35" s="120"/>
      <c r="AD35" s="120"/>
      <c r="AE35" s="120"/>
      <c r="AF35" s="157"/>
      <c r="AG35" s="48">
        <f>SUM(AD5:AD32)</f>
        <v>2.7012987012987013</v>
      </c>
      <c r="AH35" s="319"/>
      <c r="AI35" s="39" t="s">
        <v>42</v>
      </c>
      <c r="AJ35" s="48"/>
      <c r="AK35" s="120"/>
      <c r="AL35" s="120"/>
      <c r="AM35" s="120"/>
      <c r="AN35" s="157"/>
      <c r="AO35" s="48">
        <f>SUM(AL5:AL32)</f>
        <v>0</v>
      </c>
    </row>
    <row r="36" spans="1:41" s="13" customFormat="1" ht="14.1" customHeight="1">
      <c r="A36" s="331"/>
      <c r="B36" s="319"/>
      <c r="C36" s="40" t="s">
        <v>36</v>
      </c>
      <c r="D36" s="106"/>
      <c r="E36" s="104"/>
      <c r="F36" s="104"/>
      <c r="G36" s="104"/>
      <c r="H36" s="50"/>
      <c r="I36" s="48">
        <f>SUM(G7:G32)</f>
        <v>1.8</v>
      </c>
      <c r="J36" s="319"/>
      <c r="K36" s="40" t="s">
        <v>32</v>
      </c>
      <c r="L36" s="49"/>
      <c r="M36" s="47"/>
      <c r="N36" s="47"/>
      <c r="O36" s="47"/>
      <c r="P36" s="50"/>
      <c r="Q36" s="48">
        <f>SUM(O7:O32)</f>
        <v>1.48</v>
      </c>
      <c r="R36" s="319"/>
      <c r="S36" s="40" t="s">
        <v>32</v>
      </c>
      <c r="T36" s="49"/>
      <c r="U36" s="47"/>
      <c r="V36" s="47"/>
      <c r="W36" s="47"/>
      <c r="X36" s="50"/>
      <c r="Y36" s="48">
        <f>SUM(W7:W32)</f>
        <v>1.1000000000000001</v>
      </c>
      <c r="Z36" s="319"/>
      <c r="AA36" s="40" t="s">
        <v>32</v>
      </c>
      <c r="AB36" s="49"/>
      <c r="AC36" s="47"/>
      <c r="AD36" s="47"/>
      <c r="AE36" s="47"/>
      <c r="AF36" s="50"/>
      <c r="AG36" s="48">
        <f>SUM(AE7:AE32)</f>
        <v>1.26</v>
      </c>
      <c r="AH36" s="319"/>
      <c r="AI36" s="40" t="s">
        <v>32</v>
      </c>
      <c r="AJ36" s="49"/>
      <c r="AK36" s="47"/>
      <c r="AL36" s="47"/>
      <c r="AM36" s="47"/>
      <c r="AN36" s="50"/>
      <c r="AO36" s="48">
        <f>SUM(AM7:AM32)</f>
        <v>0</v>
      </c>
    </row>
    <row r="37" spans="1:41" s="12" customFormat="1" ht="14.1" customHeight="1">
      <c r="A37" s="331"/>
      <c r="B37" s="319"/>
      <c r="C37" s="40" t="s">
        <v>37</v>
      </c>
      <c r="D37" s="106"/>
      <c r="E37" s="105"/>
      <c r="F37" s="105"/>
      <c r="G37" s="105"/>
      <c r="H37" s="49"/>
      <c r="I37" s="48">
        <f>D32</f>
        <v>0</v>
      </c>
      <c r="J37" s="319"/>
      <c r="K37" s="40" t="s">
        <v>33</v>
      </c>
      <c r="L37" s="49"/>
      <c r="M37" s="48"/>
      <c r="N37" s="48"/>
      <c r="O37" s="48"/>
      <c r="P37" s="49"/>
      <c r="Q37" s="48">
        <f>L32</f>
        <v>0</v>
      </c>
      <c r="R37" s="319"/>
      <c r="S37" s="40" t="s">
        <v>33</v>
      </c>
      <c r="T37" s="49"/>
      <c r="U37" s="48"/>
      <c r="V37" s="48"/>
      <c r="W37" s="48"/>
      <c r="X37" s="49"/>
      <c r="Y37" s="48">
        <f>T32</f>
        <v>0</v>
      </c>
      <c r="Z37" s="319"/>
      <c r="AA37" s="40" t="s">
        <v>33</v>
      </c>
      <c r="AB37" s="49"/>
      <c r="AC37" s="48"/>
      <c r="AD37" s="48"/>
      <c r="AE37" s="48"/>
      <c r="AF37" s="49"/>
      <c r="AG37" s="48">
        <f>AB32</f>
        <v>0</v>
      </c>
      <c r="AH37" s="319"/>
      <c r="AI37" s="40" t="s">
        <v>33</v>
      </c>
      <c r="AJ37" s="49"/>
      <c r="AK37" s="48"/>
      <c r="AL37" s="48"/>
      <c r="AM37" s="48"/>
      <c r="AN37" s="49"/>
      <c r="AO37" s="48">
        <f>AJ32</f>
        <v>0</v>
      </c>
    </row>
    <row r="38" spans="1:41" s="12" customFormat="1" ht="14.1" customHeight="1">
      <c r="A38" s="331"/>
      <c r="B38" s="319"/>
      <c r="C38" s="41" t="s">
        <v>38</v>
      </c>
      <c r="D38" s="106"/>
      <c r="E38" s="106"/>
      <c r="F38" s="106"/>
      <c r="G38" s="106"/>
      <c r="H38" s="49"/>
      <c r="I38" s="48">
        <v>0</v>
      </c>
      <c r="J38" s="319"/>
      <c r="K38" s="41" t="s">
        <v>38</v>
      </c>
      <c r="L38" s="49"/>
      <c r="M38" s="49"/>
      <c r="N38" s="49"/>
      <c r="O38" s="49"/>
      <c r="P38" s="49"/>
      <c r="Q38" s="48">
        <v>0</v>
      </c>
      <c r="R38" s="319"/>
      <c r="S38" s="41" t="s">
        <v>38</v>
      </c>
      <c r="T38" s="49"/>
      <c r="U38" s="49"/>
      <c r="V38" s="49"/>
      <c r="W38" s="49"/>
      <c r="X38" s="49"/>
      <c r="Y38" s="48">
        <v>0</v>
      </c>
      <c r="Z38" s="319"/>
      <c r="AA38" s="41" t="s">
        <v>38</v>
      </c>
      <c r="AB38" s="49"/>
      <c r="AC38" s="49"/>
      <c r="AD38" s="49"/>
      <c r="AE38" s="49"/>
      <c r="AF38" s="49"/>
      <c r="AG38" s="48">
        <v>0</v>
      </c>
      <c r="AH38" s="319"/>
      <c r="AI38" s="41" t="s">
        <v>96</v>
      </c>
      <c r="AJ38" s="49"/>
      <c r="AK38" s="49"/>
      <c r="AL38" s="49"/>
      <c r="AM38" s="49"/>
      <c r="AN38" s="49"/>
      <c r="AO38" s="48">
        <v>0</v>
      </c>
    </row>
    <row r="39" spans="1:41" s="12" customFormat="1" ht="14.1" customHeight="1">
      <c r="A39" s="331"/>
      <c r="B39" s="319"/>
      <c r="C39" s="230" t="s">
        <v>93</v>
      </c>
      <c r="D39" s="223"/>
      <c r="E39" s="223"/>
      <c r="F39" s="223"/>
      <c r="G39" s="223"/>
      <c r="H39" s="225"/>
      <c r="I39" s="48">
        <v>2.5</v>
      </c>
      <c r="J39" s="319"/>
      <c r="K39" s="230" t="s">
        <v>93</v>
      </c>
      <c r="L39" s="225"/>
      <c r="M39" s="225"/>
      <c r="N39" s="225"/>
      <c r="O39" s="225"/>
      <c r="P39" s="225"/>
      <c r="Q39" s="231">
        <v>2.5</v>
      </c>
      <c r="R39" s="319"/>
      <c r="S39" s="230" t="s">
        <v>93</v>
      </c>
      <c r="T39" s="225"/>
      <c r="U39" s="225"/>
      <c r="V39" s="225"/>
      <c r="W39" s="225"/>
      <c r="X39" s="225"/>
      <c r="Y39" s="231">
        <v>2.5</v>
      </c>
      <c r="Z39" s="319"/>
      <c r="AA39" s="230" t="s">
        <v>93</v>
      </c>
      <c r="AB39" s="225"/>
      <c r="AC39" s="225"/>
      <c r="AD39" s="225"/>
      <c r="AE39" s="225"/>
      <c r="AF39" s="225"/>
      <c r="AG39" s="231">
        <v>2.5</v>
      </c>
      <c r="AH39" s="319"/>
      <c r="AI39" s="230" t="s">
        <v>93</v>
      </c>
      <c r="AJ39" s="225"/>
      <c r="AK39" s="225"/>
      <c r="AL39" s="225"/>
      <c r="AM39" s="225"/>
      <c r="AN39" s="225"/>
      <c r="AO39" s="231">
        <v>2.5</v>
      </c>
    </row>
    <row r="40" spans="1:41" s="12" customFormat="1" ht="14.25" customHeight="1">
      <c r="A40" s="332"/>
      <c r="B40" s="320"/>
      <c r="C40" s="222" t="s">
        <v>104</v>
      </c>
      <c r="D40" s="223"/>
      <c r="E40" s="223"/>
      <c r="F40" s="223"/>
      <c r="G40" s="223"/>
      <c r="H40" s="224"/>
      <c r="I40" s="226">
        <f>(I34*70)+(I35*75)+(I36*25)+(I37*60)+(I38*150)+(I39*45)</f>
        <v>775.61688311688317</v>
      </c>
      <c r="J40" s="320"/>
      <c r="K40" s="222" t="s">
        <v>104</v>
      </c>
      <c r="L40" s="225"/>
      <c r="M40" s="225"/>
      <c r="N40" s="225"/>
      <c r="O40" s="225"/>
      <c r="P40" s="226"/>
      <c r="Q40" s="226">
        <f>(Q34*70)+(Q35*75)+(Q36*25)+(Q37*60)+(Q38*150)+(Q39*45)</f>
        <v>758.07142857142856</v>
      </c>
      <c r="R40" s="320"/>
      <c r="S40" s="222" t="s">
        <v>104</v>
      </c>
      <c r="T40" s="225"/>
      <c r="U40" s="225"/>
      <c r="V40" s="225"/>
      <c r="W40" s="225"/>
      <c r="X40" s="226"/>
      <c r="Y40" s="226">
        <f>(Y34*70)+(Y35*75)+(Y36*25)+(Y37*60)+(Y38*150)+(Y39*45)</f>
        <v>786.07142857142856</v>
      </c>
      <c r="Z40" s="320"/>
      <c r="AA40" s="222" t="s">
        <v>104</v>
      </c>
      <c r="AB40" s="225"/>
      <c r="AC40" s="225"/>
      <c r="AD40" s="225"/>
      <c r="AE40" s="225"/>
      <c r="AF40" s="226"/>
      <c r="AG40" s="226">
        <f>(AG34*70)+(AG35*75)+(AG36*25)+(AG37*60)+(AG38*150)+(AG39*45)</f>
        <v>783.06799083269675</v>
      </c>
      <c r="AH40" s="320"/>
      <c r="AI40" s="222" t="s">
        <v>104</v>
      </c>
      <c r="AJ40" s="225"/>
      <c r="AK40" s="225"/>
      <c r="AL40" s="225"/>
      <c r="AM40" s="225"/>
      <c r="AN40" s="226"/>
      <c r="AO40" s="226">
        <f>(AO34*70)+(AO35*75)+(AO36*25)+(AO37*60)+(AO38*150)+(AO39*45)</f>
        <v>112.5</v>
      </c>
    </row>
    <row r="41" spans="1:41" ht="19.5" customHeight="1">
      <c r="C41" s="275" t="s">
        <v>28</v>
      </c>
      <c r="D41" s="276"/>
      <c r="E41" s="276"/>
      <c r="F41" s="277"/>
      <c r="G41" s="277"/>
      <c r="H41" s="278"/>
      <c r="I41" s="276"/>
      <c r="J41" s="276"/>
      <c r="K41" s="275" t="s">
        <v>34</v>
      </c>
      <c r="L41" s="276"/>
      <c r="M41" s="276"/>
      <c r="N41" s="276"/>
      <c r="O41" s="276"/>
      <c r="P41" s="278"/>
      <c r="Q41" s="276"/>
      <c r="R41" s="276"/>
      <c r="S41" s="276" t="s">
        <v>29</v>
      </c>
      <c r="T41" s="276"/>
      <c r="U41" s="276"/>
      <c r="V41" s="276"/>
      <c r="W41" s="276"/>
      <c r="X41" s="278"/>
    </row>
    <row r="42" spans="1:41" ht="18.75" customHeight="1">
      <c r="C42" s="312" t="s">
        <v>80</v>
      </c>
      <c r="D42" s="312"/>
      <c r="E42" s="312"/>
      <c r="F42" s="312"/>
      <c r="G42" s="312"/>
      <c r="H42" s="312"/>
      <c r="I42" s="312"/>
      <c r="J42" s="312"/>
      <c r="K42" s="312"/>
      <c r="L42" s="312"/>
      <c r="M42" s="312"/>
      <c r="N42" s="312"/>
      <c r="O42" s="312"/>
    </row>
    <row r="43" spans="1:41" ht="14.1" customHeight="1">
      <c r="AH43"/>
      <c r="AI43"/>
      <c r="AN43"/>
    </row>
    <row r="45" spans="1:41" ht="14.1" customHeight="1">
      <c r="AH45"/>
      <c r="AI45"/>
      <c r="AN45"/>
    </row>
    <row r="46" spans="1:41" ht="14.1" customHeight="1">
      <c r="AH46"/>
      <c r="AI46"/>
      <c r="AN46"/>
    </row>
    <row r="47" spans="1:41" ht="14.1" customHeight="1">
      <c r="AH47"/>
      <c r="AI47"/>
      <c r="AN47"/>
    </row>
  </sheetData>
  <mergeCells count="26">
    <mergeCell ref="AH33:AH40"/>
    <mergeCell ref="A21:A24"/>
    <mergeCell ref="D1:J1"/>
    <mergeCell ref="K2:AO2"/>
    <mergeCell ref="K3:L3"/>
    <mergeCell ref="S3:T3"/>
    <mergeCell ref="A3:A4"/>
    <mergeCell ref="C3:D3"/>
    <mergeCell ref="AA3:AB3"/>
    <mergeCell ref="AI3:AJ3"/>
    <mergeCell ref="AI22:AI24"/>
    <mergeCell ref="A5:A7"/>
    <mergeCell ref="A8:A14"/>
    <mergeCell ref="A15:A20"/>
    <mergeCell ref="D2:E2"/>
    <mergeCell ref="Z33:Z40"/>
    <mergeCell ref="S22:S24"/>
    <mergeCell ref="AA22:AA24"/>
    <mergeCell ref="C22:C24"/>
    <mergeCell ref="C42:O42"/>
    <mergeCell ref="K22:K24"/>
    <mergeCell ref="A25:A32"/>
    <mergeCell ref="A33:A40"/>
    <mergeCell ref="B33:B40"/>
    <mergeCell ref="J33:J40"/>
    <mergeCell ref="R33:R40"/>
  </mergeCells>
  <phoneticPr fontId="20" type="noConversion"/>
  <pageMargins left="3.937007874015748E-2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2</vt:i4>
      </vt:variant>
    </vt:vector>
  </HeadingPairs>
  <TitlesOfParts>
    <vt:vector size="5" baseType="lpstr">
      <vt:lpstr>2月菜單</vt:lpstr>
      <vt:lpstr>素食</vt:lpstr>
      <vt:lpstr>0116~0119</vt:lpstr>
      <vt:lpstr>'2月菜單'!Print_Area</vt:lpstr>
      <vt:lpstr>素食!Print_Area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username</cp:lastModifiedBy>
  <cp:lastPrinted>2023-01-03T07:41:55Z</cp:lastPrinted>
  <dcterms:created xsi:type="dcterms:W3CDTF">2010-08-25T11:17:24Z</dcterms:created>
  <dcterms:modified xsi:type="dcterms:W3CDTF">2023-05-02T06:37:31Z</dcterms:modified>
</cp:coreProperties>
</file>